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120" yWindow="165" windowWidth="19425" windowHeight="11025" firstSheet="1" activeTab="3"/>
  </bookViews>
  <sheets>
    <sheet name="Total Anlæg" sheetId="1" r:id="rId1"/>
    <sheet name="1 Økonomi og Erhverv" sheetId="8" r:id="rId2"/>
    <sheet name="2 Plan og Teknik" sheetId="6" r:id="rId3"/>
    <sheet name="3 Børn og Læring" sheetId="3" r:id="rId4"/>
    <sheet name="4 Kultur og Fritid" sheetId="7" r:id="rId5"/>
    <sheet name="5 Social og Sundhed" sheetId="5" r:id="rId6"/>
    <sheet name="Bolig-erhvervs-indtægter" sheetId="2" r:id="rId7"/>
    <sheet name="Bolig-erhverv-udstykning" sheetId="4" r:id="rId8"/>
  </sheets>
  <definedNames>
    <definedName name="_xlnm._FilterDatabase" localSheetId="2" hidden="1">'2 Plan og Teknik'!$B$4:$M$4</definedName>
  </definedNames>
  <calcPr calcId="152511"/>
</workbook>
</file>

<file path=xl/calcChain.xml><?xml version="1.0" encoding="utf-8"?>
<calcChain xmlns="http://schemas.openxmlformats.org/spreadsheetml/2006/main">
  <c r="I7" i="3" l="1"/>
  <c r="J8" i="8" l="1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7" i="8"/>
  <c r="J6" i="8"/>
  <c r="J48" i="8"/>
  <c r="J49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6" i="8"/>
  <c r="G50" i="8"/>
  <c r="K204" i="4" l="1"/>
  <c r="H204" i="4"/>
  <c r="G204" i="4"/>
  <c r="H119" i="4"/>
  <c r="J119" i="4" s="1"/>
  <c r="H120" i="4"/>
  <c r="J120" i="4" s="1"/>
  <c r="H121" i="4"/>
  <c r="J121" i="4" s="1"/>
  <c r="H122" i="4"/>
  <c r="J122" i="4" s="1"/>
  <c r="H123" i="4"/>
  <c r="J123" i="4" s="1"/>
  <c r="H124" i="4"/>
  <c r="J124" i="4" s="1"/>
  <c r="H125" i="4"/>
  <c r="J125" i="4" s="1"/>
  <c r="H126" i="4"/>
  <c r="J126" i="4" s="1"/>
  <c r="H127" i="4"/>
  <c r="J127" i="4" s="1"/>
  <c r="H128" i="4"/>
  <c r="J128" i="4" s="1"/>
  <c r="H129" i="4"/>
  <c r="J129" i="4" s="1"/>
  <c r="H130" i="4"/>
  <c r="J130" i="4" s="1"/>
  <c r="H131" i="4"/>
  <c r="J131" i="4" s="1"/>
  <c r="H132" i="4"/>
  <c r="J132" i="4" s="1"/>
  <c r="H133" i="4"/>
  <c r="J133" i="4" s="1"/>
  <c r="H134" i="4"/>
  <c r="J134" i="4" s="1"/>
  <c r="H135" i="4"/>
  <c r="J135" i="4" s="1"/>
  <c r="H136" i="4"/>
  <c r="J136" i="4" s="1"/>
  <c r="H137" i="4"/>
  <c r="J137" i="4" s="1"/>
  <c r="H138" i="4"/>
  <c r="J138" i="4" s="1"/>
  <c r="H139" i="4"/>
  <c r="J139" i="4" s="1"/>
  <c r="H140" i="4"/>
  <c r="J140" i="4" s="1"/>
  <c r="H141" i="4"/>
  <c r="J141" i="4" s="1"/>
  <c r="H142" i="4"/>
  <c r="J142" i="4" s="1"/>
  <c r="H143" i="4"/>
  <c r="J143" i="4" s="1"/>
  <c r="H144" i="4"/>
  <c r="J144" i="4" s="1"/>
  <c r="H145" i="4"/>
  <c r="J145" i="4" s="1"/>
  <c r="H146" i="4"/>
  <c r="J146" i="4" s="1"/>
  <c r="H147" i="4"/>
  <c r="J147" i="4" s="1"/>
  <c r="H148" i="4"/>
  <c r="J148" i="4" s="1"/>
  <c r="H149" i="4"/>
  <c r="J149" i="4" s="1"/>
  <c r="H150" i="4"/>
  <c r="J150" i="4" s="1"/>
  <c r="H151" i="4"/>
  <c r="J151" i="4" s="1"/>
  <c r="H152" i="4"/>
  <c r="J152" i="4" s="1"/>
  <c r="H153" i="4"/>
  <c r="J153" i="4" s="1"/>
  <c r="H154" i="4"/>
  <c r="J154" i="4" s="1"/>
  <c r="H155" i="4"/>
  <c r="J155" i="4" s="1"/>
  <c r="H156" i="4"/>
  <c r="J156" i="4" s="1"/>
  <c r="H157" i="4"/>
  <c r="J157" i="4" s="1"/>
  <c r="H158" i="4"/>
  <c r="J158" i="4" s="1"/>
  <c r="H159" i="4"/>
  <c r="J159" i="4" s="1"/>
  <c r="H160" i="4"/>
  <c r="J160" i="4" s="1"/>
  <c r="H161" i="4"/>
  <c r="J161" i="4" s="1"/>
  <c r="H162" i="4"/>
  <c r="J162" i="4" s="1"/>
  <c r="H163" i="4"/>
  <c r="J163" i="4" s="1"/>
  <c r="H164" i="4"/>
  <c r="J164" i="4" s="1"/>
  <c r="H165" i="4"/>
  <c r="J165" i="4" s="1"/>
  <c r="H166" i="4"/>
  <c r="J166" i="4" s="1"/>
  <c r="H167" i="4"/>
  <c r="J167" i="4" s="1"/>
  <c r="H168" i="4"/>
  <c r="J168" i="4" s="1"/>
  <c r="H169" i="4"/>
  <c r="J169" i="4" s="1"/>
  <c r="H170" i="4"/>
  <c r="J170" i="4" s="1"/>
  <c r="H171" i="4"/>
  <c r="J171" i="4" s="1"/>
  <c r="H172" i="4"/>
  <c r="J172" i="4" s="1"/>
  <c r="H173" i="4"/>
  <c r="J173" i="4" s="1"/>
  <c r="H174" i="4"/>
  <c r="J174" i="4" s="1"/>
  <c r="H175" i="4"/>
  <c r="J175" i="4" s="1"/>
  <c r="H176" i="4"/>
  <c r="J176" i="4" s="1"/>
  <c r="H177" i="4"/>
  <c r="J177" i="4" s="1"/>
  <c r="H178" i="4"/>
  <c r="J178" i="4" s="1"/>
  <c r="H179" i="4"/>
  <c r="J179" i="4" s="1"/>
  <c r="H180" i="4"/>
  <c r="J180" i="4" s="1"/>
  <c r="H181" i="4"/>
  <c r="J181" i="4" s="1"/>
  <c r="H182" i="4"/>
  <c r="J182" i="4" s="1"/>
  <c r="H183" i="4"/>
  <c r="J183" i="4" s="1"/>
  <c r="H184" i="4"/>
  <c r="J184" i="4" s="1"/>
  <c r="H185" i="4"/>
  <c r="J185" i="4" s="1"/>
  <c r="H186" i="4"/>
  <c r="J186" i="4" s="1"/>
  <c r="H187" i="4"/>
  <c r="J187" i="4" s="1"/>
  <c r="H188" i="4"/>
  <c r="J188" i="4" s="1"/>
  <c r="H189" i="4"/>
  <c r="J189" i="4" s="1"/>
  <c r="H190" i="4"/>
  <c r="J190" i="4" s="1"/>
  <c r="H191" i="4"/>
  <c r="J191" i="4" s="1"/>
  <c r="H192" i="4"/>
  <c r="J192" i="4" s="1"/>
  <c r="H193" i="4"/>
  <c r="J193" i="4" s="1"/>
  <c r="H194" i="4"/>
  <c r="J194" i="4" s="1"/>
  <c r="H195" i="4"/>
  <c r="J195" i="4" s="1"/>
  <c r="H196" i="4"/>
  <c r="J196" i="4" s="1"/>
  <c r="H197" i="4"/>
  <c r="J197" i="4" s="1"/>
  <c r="H198" i="4"/>
  <c r="J198" i="4" s="1"/>
  <c r="H199" i="4"/>
  <c r="J199" i="4" s="1"/>
  <c r="H200" i="4"/>
  <c r="J200" i="4" s="1"/>
  <c r="H118" i="4"/>
  <c r="J118" i="4" s="1"/>
  <c r="G202" i="4"/>
  <c r="K98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50" i="4"/>
  <c r="J58" i="4"/>
  <c r="J66" i="4"/>
  <c r="J74" i="4"/>
  <c r="J76" i="4"/>
  <c r="J77" i="4"/>
  <c r="J78" i="4"/>
  <c r="J15" i="4"/>
  <c r="H46" i="4"/>
  <c r="J46" i="4" s="1"/>
  <c r="H47" i="4"/>
  <c r="J47" i="4" s="1"/>
  <c r="H48" i="4"/>
  <c r="J48" i="4" s="1"/>
  <c r="H49" i="4"/>
  <c r="J49" i="4" s="1"/>
  <c r="H50" i="4"/>
  <c r="H51" i="4"/>
  <c r="J51" i="4" s="1"/>
  <c r="H52" i="4"/>
  <c r="J52" i="4" s="1"/>
  <c r="H53" i="4"/>
  <c r="J53" i="4" s="1"/>
  <c r="H54" i="4"/>
  <c r="J54" i="4" s="1"/>
  <c r="H55" i="4"/>
  <c r="J55" i="4" s="1"/>
  <c r="H56" i="4"/>
  <c r="J56" i="4" s="1"/>
  <c r="H57" i="4"/>
  <c r="J57" i="4" s="1"/>
  <c r="H58" i="4"/>
  <c r="H59" i="4"/>
  <c r="J59" i="4" s="1"/>
  <c r="H60" i="4"/>
  <c r="J60" i="4" s="1"/>
  <c r="H61" i="4"/>
  <c r="J61" i="4" s="1"/>
  <c r="H62" i="4"/>
  <c r="J62" i="4" s="1"/>
  <c r="H63" i="4"/>
  <c r="J63" i="4" s="1"/>
  <c r="H64" i="4"/>
  <c r="J64" i="4" s="1"/>
  <c r="H65" i="4"/>
  <c r="J65" i="4" s="1"/>
  <c r="H66" i="4"/>
  <c r="H67" i="4"/>
  <c r="J67" i="4" s="1"/>
  <c r="H68" i="4"/>
  <c r="J68" i="4" s="1"/>
  <c r="H69" i="4"/>
  <c r="J69" i="4" s="1"/>
  <c r="H70" i="4"/>
  <c r="J70" i="4" s="1"/>
  <c r="H71" i="4"/>
  <c r="J71" i="4" s="1"/>
  <c r="H72" i="4"/>
  <c r="J72" i="4" s="1"/>
  <c r="H73" i="4"/>
  <c r="J73" i="4" s="1"/>
  <c r="H74" i="4"/>
  <c r="H75" i="4"/>
  <c r="J75" i="4" s="1"/>
  <c r="H79" i="4"/>
  <c r="J79" i="4" s="1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G98" i="4"/>
  <c r="H45" i="4"/>
  <c r="J45" i="4" s="1"/>
  <c r="H91" i="2"/>
  <c r="H202" i="4" l="1"/>
  <c r="H98" i="4"/>
  <c r="E14" i="5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" i="6"/>
  <c r="F8" i="1"/>
  <c r="K63" i="6" l="1"/>
  <c r="H8" i="1" s="1"/>
  <c r="H67" i="6"/>
  <c r="I67" i="6"/>
  <c r="J67" i="6"/>
  <c r="K67" i="6"/>
  <c r="H66" i="6"/>
  <c r="I66" i="6"/>
  <c r="J66" i="6"/>
  <c r="K66" i="6"/>
  <c r="H65" i="6"/>
  <c r="I65" i="6"/>
  <c r="J65" i="6"/>
  <c r="K65" i="6"/>
  <c r="G67" i="6"/>
  <c r="G66" i="6"/>
  <c r="G65" i="6"/>
  <c r="H68" i="6"/>
  <c r="L63" i="6"/>
  <c r="J63" i="6"/>
  <c r="G8" i="1" s="1"/>
  <c r="G63" i="6"/>
  <c r="I63" i="6"/>
  <c r="H63" i="6"/>
  <c r="I58" i="6"/>
  <c r="I57" i="6"/>
  <c r="I56" i="6"/>
  <c r="I55" i="6"/>
  <c r="I54" i="6"/>
  <c r="I53" i="6"/>
  <c r="I47" i="6"/>
  <c r="I44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7" i="6"/>
  <c r="I8" i="6"/>
  <c r="I9" i="6"/>
  <c r="I10" i="6"/>
  <c r="I11" i="6"/>
  <c r="I13" i="6"/>
  <c r="I14" i="6"/>
  <c r="I15" i="6"/>
  <c r="I16" i="6"/>
  <c r="I17" i="6"/>
  <c r="I18" i="6"/>
  <c r="I19" i="6"/>
  <c r="I20" i="6"/>
  <c r="I21" i="6"/>
  <c r="I22" i="6"/>
  <c r="I24" i="6"/>
  <c r="I25" i="6"/>
  <c r="I26" i="6"/>
  <c r="I27" i="6"/>
  <c r="I6" i="6"/>
  <c r="I5" i="6"/>
  <c r="I68" i="6" l="1"/>
  <c r="J68" i="6"/>
  <c r="G68" i="6"/>
  <c r="I202" i="4"/>
  <c r="E202" i="4"/>
  <c r="D202" i="4"/>
  <c r="I91" i="2"/>
  <c r="F91" i="2"/>
  <c r="E91" i="2"/>
  <c r="D91" i="2"/>
  <c r="F98" i="4"/>
  <c r="I98" i="4"/>
  <c r="E98" i="4"/>
  <c r="D98" i="4"/>
  <c r="J8" i="4"/>
  <c r="J9" i="4"/>
  <c r="J10" i="4"/>
  <c r="J11" i="4"/>
  <c r="J12" i="4"/>
  <c r="J13" i="4"/>
  <c r="J14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7" i="4"/>
  <c r="J108" i="4"/>
  <c r="J109" i="4"/>
  <c r="J110" i="4"/>
  <c r="J111" i="4"/>
  <c r="J112" i="4"/>
  <c r="J113" i="4"/>
  <c r="J114" i="4"/>
  <c r="J115" i="4"/>
  <c r="J116" i="4"/>
  <c r="J117" i="4"/>
  <c r="J107" i="4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7" i="2"/>
  <c r="H11" i="5"/>
  <c r="H12" i="5"/>
  <c r="H12" i="7"/>
  <c r="D50" i="8"/>
  <c r="E50" i="8"/>
  <c r="F50" i="8"/>
  <c r="I50" i="8"/>
  <c r="J82" i="2"/>
  <c r="J83" i="2"/>
  <c r="J84" i="2"/>
  <c r="J85" i="2"/>
  <c r="J86" i="2"/>
  <c r="J87" i="2"/>
  <c r="J98" i="4" l="1"/>
  <c r="J91" i="2"/>
  <c r="G23" i="3"/>
  <c r="G9" i="1" s="1"/>
  <c r="H12" i="3"/>
  <c r="H13" i="3"/>
  <c r="H14" i="3"/>
  <c r="H15" i="3"/>
  <c r="H16" i="3"/>
  <c r="H17" i="3"/>
  <c r="H10" i="3"/>
  <c r="H9" i="3"/>
  <c r="H8" i="3"/>
  <c r="I16" i="7" l="1"/>
  <c r="H16" i="5" l="1"/>
  <c r="F204" i="4" l="1"/>
  <c r="D204" i="4"/>
  <c r="H9" i="5"/>
  <c r="H8" i="5"/>
  <c r="H10" i="5"/>
  <c r="H13" i="5"/>
  <c r="H14" i="5"/>
  <c r="H15" i="5"/>
  <c r="H7" i="5"/>
  <c r="E20" i="5"/>
  <c r="F20" i="5"/>
  <c r="G20" i="5"/>
  <c r="I20" i="5"/>
  <c r="D20" i="5"/>
  <c r="H8" i="7"/>
  <c r="H9" i="7"/>
  <c r="H10" i="7"/>
  <c r="H11" i="7"/>
  <c r="H7" i="7"/>
  <c r="E16" i="7"/>
  <c r="F16" i="7"/>
  <c r="G16" i="7"/>
  <c r="D16" i="7"/>
  <c r="H11" i="3"/>
  <c r="H18" i="3"/>
  <c r="H19" i="3"/>
  <c r="H7" i="3"/>
  <c r="E23" i="3"/>
  <c r="F23" i="3"/>
  <c r="I23" i="3"/>
  <c r="D23" i="3"/>
  <c r="F63" i="6"/>
  <c r="E63" i="6"/>
  <c r="J202" i="4" l="1"/>
  <c r="J204" i="4" s="1"/>
  <c r="H23" i="3"/>
  <c r="H16" i="7"/>
  <c r="H20" i="5"/>
  <c r="J50" i="8"/>
  <c r="I204" i="4"/>
  <c r="E204" i="4"/>
  <c r="K68" i="6" l="1"/>
  <c r="K50" i="8"/>
  <c r="I13" i="1" l="1"/>
  <c r="I12" i="1" l="1"/>
  <c r="I11" i="1"/>
  <c r="I10" i="1"/>
  <c r="I9" i="1"/>
  <c r="I7" i="1"/>
  <c r="I8" i="1"/>
  <c r="D7" i="1"/>
  <c r="I15" i="1" l="1"/>
  <c r="D12" i="1"/>
  <c r="E12" i="1"/>
  <c r="F12" i="1"/>
  <c r="G12" i="1"/>
  <c r="D11" i="1"/>
  <c r="E11" i="1"/>
  <c r="F11" i="1"/>
  <c r="G11" i="1"/>
  <c r="D10" i="1"/>
  <c r="E10" i="1"/>
  <c r="F10" i="1"/>
  <c r="G10" i="1"/>
  <c r="D9" i="1"/>
  <c r="E9" i="1"/>
  <c r="F9" i="1"/>
  <c r="D8" i="1"/>
  <c r="E8" i="1"/>
  <c r="E7" i="1"/>
  <c r="F7" i="1"/>
  <c r="G7" i="1"/>
  <c r="D13" i="1" l="1"/>
  <c r="D15" i="1" s="1"/>
  <c r="E13" i="1"/>
  <c r="E15" i="1" s="1"/>
  <c r="G13" i="1"/>
  <c r="G15" i="1" s="1"/>
  <c r="F13" i="1"/>
  <c r="F15" i="1" s="1"/>
  <c r="H9" i="1"/>
  <c r="H12" i="1"/>
  <c r="H11" i="1"/>
  <c r="H10" i="1"/>
  <c r="H7" i="1"/>
  <c r="H13" i="1" l="1"/>
  <c r="H15" i="1" s="1"/>
</calcChain>
</file>

<file path=xl/sharedStrings.xml><?xml version="1.0" encoding="utf-8"?>
<sst xmlns="http://schemas.openxmlformats.org/spreadsheetml/2006/main" count="1042" uniqueCount="568">
  <si>
    <t>Bevilling</t>
  </si>
  <si>
    <t>Akk.forbrug</t>
  </si>
  <si>
    <t>Korr. Budget</t>
  </si>
  <si>
    <t>Regnskab</t>
  </si>
  <si>
    <t>Uforbrugt</t>
  </si>
  <si>
    <t>beløb</t>
  </si>
  <si>
    <t>Plan og Teknik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</si>
  <si>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</si>
  <si>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</si>
  <si>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</si>
  <si>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</si>
  <si>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</si>
  <si>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</si>
  <si>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</si>
  <si>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</si>
  <si>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</si>
  <si>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</si>
  <si>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</si>
  <si>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</si>
  <si>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</si>
  <si>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</si>
  <si>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</si>
  <si>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</si>
  <si>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</si>
  <si>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</si>
  <si>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</si>
  <si>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</si>
  <si>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</si>
  <si>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Bolig/erhverv - udstykning</t>
  </si>
  <si>
    <t>Total anlæg</t>
  </si>
  <si>
    <t>Status</t>
  </si>
  <si>
    <t>010840</t>
  </si>
  <si>
    <t>013840</t>
  </si>
  <si>
    <t>205840</t>
  </si>
  <si>
    <t>Energibesparende foranstaltninger - Materielgårde</t>
  </si>
  <si>
    <t>301840</t>
  </si>
  <si>
    <t>514840</t>
  </si>
  <si>
    <t>532840</t>
  </si>
  <si>
    <t>651801</t>
  </si>
  <si>
    <t>651807</t>
  </si>
  <si>
    <t>Standardisering af infrastruktur</t>
  </si>
  <si>
    <t>301876</t>
  </si>
  <si>
    <t>301881</t>
  </si>
  <si>
    <t>375801</t>
  </si>
  <si>
    <t>Ungdomshus</t>
  </si>
  <si>
    <t>514812</t>
  </si>
  <si>
    <t>015828</t>
  </si>
  <si>
    <t>Områdefornyelse Varde midtby - Kulturspinderiet</t>
  </si>
  <si>
    <t>002001</t>
  </si>
  <si>
    <t>Fælles udgifter og indtægter</t>
  </si>
  <si>
    <t>Sofievej, Sig</t>
  </si>
  <si>
    <t>002836</t>
  </si>
  <si>
    <t>Kastanjevangen i Sig</t>
  </si>
  <si>
    <t>Egedalen, Ansager</t>
  </si>
  <si>
    <t>Degnevænget, Tistrup</t>
  </si>
  <si>
    <t>Skovkanten, Ølgod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</si>
  <si>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</si>
  <si>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</si>
  <si>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</si>
  <si>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</si>
  <si>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</si>
  <si>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</si>
  <si>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</si>
  <si>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</si>
  <si>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</si>
  <si>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>005849</t>
  </si>
  <si>
    <t>010807</t>
  </si>
  <si>
    <t xml:space="preserve">Vedligeholdelse af kommunale bygninger - Central Pulje </t>
  </si>
  <si>
    <t>550840</t>
  </si>
  <si>
    <t xml:space="preserve">Plan og Teknik </t>
  </si>
  <si>
    <t>Økonomi og Erhverv</t>
  </si>
  <si>
    <t>301853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</si>
  <si>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</si>
  <si>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</si>
  <si>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</si>
  <si>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</si>
  <si>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482850</t>
  </si>
  <si>
    <t xml:space="preserve">Træningsfaciliteter på plejecentrene </t>
  </si>
  <si>
    <t>002904</t>
  </si>
  <si>
    <t>015818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</si>
  <si>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</si>
  <si>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</si>
  <si>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</si>
  <si>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</si>
  <si>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</si>
  <si>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</si>
  <si>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015826</t>
  </si>
  <si>
    <t>Shellgrundens offentlige del - opholdstorv ned til Varde Å</t>
  </si>
  <si>
    <t>015830</t>
  </si>
  <si>
    <t>015832</t>
  </si>
  <si>
    <t>Områdefornyelse varde Midtby - oplevelsesloop</t>
  </si>
  <si>
    <t>015834</t>
  </si>
  <si>
    <t>Områdefornyelse Varde Midtby - Minibyen</t>
  </si>
  <si>
    <t>015838</t>
  </si>
  <si>
    <t>Områdefornyelse Varde Midtby - Kulturelle aktiviteter på Torvet</t>
  </si>
  <si>
    <t>015861</t>
  </si>
  <si>
    <t>050830</t>
  </si>
  <si>
    <t>Projekt - Naturpak vesterhavet</t>
  </si>
  <si>
    <t>050835</t>
  </si>
  <si>
    <t>070820</t>
  </si>
  <si>
    <t>070830</t>
  </si>
  <si>
    <t>HolmeÅ - genopretning</t>
  </si>
  <si>
    <t>211840</t>
  </si>
  <si>
    <t>Energibesparende foranst. - Gadebelysning</t>
  </si>
  <si>
    <t>222822</t>
  </si>
  <si>
    <t>Projektændring, adgangsvej til ny grusgrav i Kjelst</t>
  </si>
  <si>
    <t>222874</t>
  </si>
  <si>
    <t xml:space="preserve">Varde Bymidte </t>
  </si>
  <si>
    <t>222898</t>
  </si>
  <si>
    <t>222908</t>
  </si>
  <si>
    <t>222914</t>
  </si>
  <si>
    <t>222916</t>
  </si>
  <si>
    <t>Renovering af Blåvandvej</t>
  </si>
  <si>
    <t>222917</t>
  </si>
  <si>
    <t>222921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</si>
  <si>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</si>
  <si>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</si>
  <si>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</si>
  <si>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</si>
  <si>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</si>
  <si>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</si>
  <si>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010815</t>
  </si>
  <si>
    <t>Aftale holder</t>
  </si>
  <si>
    <t>Forventet</t>
  </si>
  <si>
    <t>Energibesp. foranst. - Fælles for energikonti</t>
  </si>
  <si>
    <t>Energibesp.foranst. - Andre faste ejendomme</t>
  </si>
  <si>
    <t>013865</t>
  </si>
  <si>
    <t>Energibesparende foranstaltninger - skolerne</t>
  </si>
  <si>
    <t>318840</t>
  </si>
  <si>
    <t>350840</t>
  </si>
  <si>
    <t>Energibesparende foranst. - Biblioteker</t>
  </si>
  <si>
    <t>375840</t>
  </si>
  <si>
    <t>Energibesparende foranst. - Fritidsaktiviteter</t>
  </si>
  <si>
    <t>Engergibesp. foranst. - Integrerede daginstitutioner</t>
  </si>
  <si>
    <t>Energibesparende foranst. - Ældreboliger</t>
  </si>
  <si>
    <t>Energibesparende foranst.  - botilbud til længerevarende ophold</t>
  </si>
  <si>
    <t>650840</t>
  </si>
  <si>
    <t>Energibesparende foranst. - Rådhuse</t>
  </si>
  <si>
    <t>015840</t>
  </si>
  <si>
    <t>Områdefornyelse Varde Midtby - Storegades forskøn.</t>
  </si>
  <si>
    <t>020867</t>
  </si>
  <si>
    <t>Bygning af orangeri i Tambours Have</t>
  </si>
  <si>
    <t>301887</t>
  </si>
  <si>
    <t>301889</t>
  </si>
  <si>
    <t>Renovering af Brorsonskolen</t>
  </si>
  <si>
    <t>301890</t>
  </si>
  <si>
    <t>Starup Skole - udskiftning af tag</t>
  </si>
  <si>
    <t>002906</t>
  </si>
  <si>
    <t>Del af matr.1 hg Kirkegårde, Ved Skolelunden, Næsbj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</si>
  <si>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</si>
  <si>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</si>
  <si>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</si>
  <si>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</si>
  <si>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</si>
  <si>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</si>
  <si>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015842</t>
  </si>
  <si>
    <t>010107-       300417</t>
  </si>
  <si>
    <t>020868</t>
  </si>
  <si>
    <t>Cykellegebane</t>
  </si>
  <si>
    <t>095825</t>
  </si>
  <si>
    <t>360812</t>
  </si>
  <si>
    <t>Varde Museum, Danmarks Flygtningemuseum</t>
  </si>
  <si>
    <t>Toiletbygning i Arnbjerg Parken</t>
  </si>
  <si>
    <t>Pulje til byfornyelser/byudviklings-planer i diverse byer</t>
  </si>
  <si>
    <t>015822</t>
  </si>
  <si>
    <t>Landsbyfornyelse - 2017</t>
  </si>
  <si>
    <t>015827</t>
  </si>
  <si>
    <t>Byfornyelse Byudvikling - Ordinær byfornyelse - 2017</t>
  </si>
  <si>
    <t>Bygningsfornyelse Varde Midtby - del af byforny.projekt</t>
  </si>
  <si>
    <t>015862</t>
  </si>
  <si>
    <t>Bygningsfornyelse Varde Midtby - 2016 - Del af projekt</t>
  </si>
  <si>
    <t>053840</t>
  </si>
  <si>
    <t>Køb af skovareal ved Skadehøjvej</t>
  </si>
  <si>
    <t>070850</t>
  </si>
  <si>
    <t>Oprensning af okkerbassiner</t>
  </si>
  <si>
    <t>Trafiksikkerhedsprojekter</t>
  </si>
  <si>
    <t>222920</t>
  </si>
  <si>
    <t>Cykelstisystemer til naturområderne</t>
  </si>
  <si>
    <t>Cykelsti i samarbejde med Ringkøbing-Skjern kommune</t>
  </si>
  <si>
    <t>222922</t>
  </si>
  <si>
    <t>Thyrasvejs forlængelse til Yderikvej, Tistrup</t>
  </si>
  <si>
    <t>Cykelsti-Fra Janderup til Kærup</t>
  </si>
  <si>
    <t>Cykelsti - mellem Næsbjerg og Nordenskov - 1. etape</t>
  </si>
  <si>
    <t>301888</t>
  </si>
  <si>
    <t>Renovering- og anlægspulje skoler og dagtilbud (2017)</t>
  </si>
  <si>
    <t>Årre Børnecenter</t>
  </si>
  <si>
    <t xml:space="preserve">Idrætsfaciliteter ved Lykkegårdsskolen </t>
  </si>
  <si>
    <t>Rønrøgel, Nordenskov</t>
  </si>
  <si>
    <t>Åbrinken, etape 4, Varde</t>
  </si>
  <si>
    <t>Hjørngårdsvej, Kvong</t>
  </si>
  <si>
    <t>Amalievej, Sig</t>
  </si>
  <si>
    <t>1. etape ved Bymarken - Janderup rest 7 grunde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</si>
  <si>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</si>
  <si>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</si>
  <si>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</si>
  <si>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</si>
  <si>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</si>
  <si>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</si>
  <si>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</si>
  <si>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</si>
  <si>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</si>
  <si>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Etablering af sti langs Roustvej, Varde Syd</t>
  </si>
  <si>
    <t>Økonomiudvalget</t>
  </si>
  <si>
    <t>Bygemodninger, bolig- og erhvervsformål</t>
  </si>
  <si>
    <t>Tilslutningsbidrag</t>
  </si>
  <si>
    <t>Total</t>
  </si>
  <si>
    <t>010107-080817</t>
  </si>
  <si>
    <t>010843</t>
  </si>
  <si>
    <t>Energibesp.foranst. - Tilskud til energibesparelser - 2013</t>
  </si>
  <si>
    <t>376840</t>
  </si>
  <si>
    <t>Energibesparende foranst.-Ungdomsskolevirksomhed</t>
  </si>
  <si>
    <t>Ansager kanal Sti og Stemmeværkspladsen</t>
  </si>
  <si>
    <t>Passage ved Plantagevej, Varde</t>
  </si>
  <si>
    <t xml:space="preserve">Cykelsti Hodde-Tistrup 1. og 2. etape </t>
  </si>
  <si>
    <t xml:space="preserve">Renovering af broer </t>
  </si>
  <si>
    <t>Cykelsti-Ringkøbingvej fra Campus til Stilbjergvej</t>
  </si>
  <si>
    <t>Lykkesgårdskolen - renovering og nybyggeri</t>
  </si>
  <si>
    <t>301893</t>
  </si>
  <si>
    <t>Salg af Billum Skole</t>
  </si>
  <si>
    <t>Rønnehaven, Nordenskov</t>
  </si>
  <si>
    <t>Frejasvej - Etape 2, Oksbøl</t>
  </si>
  <si>
    <t>Jeppe Skovgaards Vej, Varde</t>
  </si>
  <si>
    <t>002909</t>
  </si>
  <si>
    <t>003839</t>
  </si>
  <si>
    <t>018837</t>
  </si>
  <si>
    <t>018838</t>
  </si>
  <si>
    <t>018842</t>
  </si>
  <si>
    <t>018843</t>
  </si>
  <si>
    <t>018854</t>
  </si>
  <si>
    <t>002908</t>
  </si>
  <si>
    <t xml:space="preserve"> </t>
  </si>
  <si>
    <t>Budgetopfølgning pr. 31.03.2018 Anlæg</t>
  </si>
  <si>
    <t>31.03.18</t>
  </si>
  <si>
    <t>Regnskab 2018</t>
  </si>
  <si>
    <t>010107-       311218</t>
  </si>
  <si>
    <t>010107-310318</t>
  </si>
  <si>
    <t>Korr.Budget</t>
  </si>
  <si>
    <t>Køb af jord i Årre - Lindegaardsparken</t>
  </si>
  <si>
    <t>005855</t>
  </si>
  <si>
    <t xml:space="preserve">Salg af Blåvandvej 1B, Blåvand - ubebygget areal </t>
  </si>
  <si>
    <t>005857</t>
  </si>
  <si>
    <t>Køb af areal i Næsbjerg - Hovedgaden 71 - 9 ha</t>
  </si>
  <si>
    <t>010820</t>
  </si>
  <si>
    <t>Energibesparende foranstaltninger</t>
  </si>
  <si>
    <t>010842</t>
  </si>
  <si>
    <t>Energibesp.foranst. - Tilskud til energibesparelser</t>
  </si>
  <si>
    <t>Pulje til bygninger/ældreboliger - som skal afviklers</t>
  </si>
  <si>
    <t>013903</t>
  </si>
  <si>
    <t>Nedrivning af gammel børnehave / skole i Årre</t>
  </si>
  <si>
    <t>013904</t>
  </si>
  <si>
    <t>Salg af Varde Fritidscenter</t>
  </si>
  <si>
    <t>013905</t>
  </si>
  <si>
    <t>Nedrivning af Ølgod Skole - bygning A</t>
  </si>
  <si>
    <t>013906</t>
  </si>
  <si>
    <t>Nedrivning af Stationsvænget 2, Oksbøl</t>
  </si>
  <si>
    <t>013907</t>
  </si>
  <si>
    <t>Nedrivning af Enghavevej 21, Varde</t>
  </si>
  <si>
    <t>031840</t>
  </si>
  <si>
    <t>Energibesparende foranst - Stadion og idrætsanlæg</t>
  </si>
  <si>
    <t>Nedlæggelse af brandhaner</t>
  </si>
  <si>
    <t>305840</t>
  </si>
  <si>
    <t>Energibesparende foranst. - Skolefritidsordninger</t>
  </si>
  <si>
    <t>Energibesparende foranst. - Idrætsfaciliteter børn/unge</t>
  </si>
  <si>
    <t>346840</t>
  </si>
  <si>
    <t xml:space="preserve">Energibesparende foranst. - Ungdomsuddannelse </t>
  </si>
  <si>
    <t>360816</t>
  </si>
  <si>
    <t>Tirpitz - Køb af jord</t>
  </si>
  <si>
    <t>360840</t>
  </si>
  <si>
    <t>Energibesparende foranst. - Museum</t>
  </si>
  <si>
    <t>485840</t>
  </si>
  <si>
    <t>Energibesp. foranstaltner - Kommunal tandpleje mv.</t>
  </si>
  <si>
    <t>513840</t>
  </si>
  <si>
    <t>Energibesparende foranstaltninger - børnehaverne</t>
  </si>
  <si>
    <t>517840</t>
  </si>
  <si>
    <t>Energibesp.foranst. - Særlige dagtilbud/klubber</t>
  </si>
  <si>
    <t>527840</t>
  </si>
  <si>
    <t>Energibesp.foranst. - Ældreboliger Servicearealer</t>
  </si>
  <si>
    <t>533840</t>
  </si>
  <si>
    <t>Energibesparende foranst. - Ældre og handicappede</t>
  </si>
  <si>
    <t>552840</t>
  </si>
  <si>
    <t>Energibesparende foranst. - Botilbud til midl.ophold</t>
  </si>
  <si>
    <t>559840</t>
  </si>
  <si>
    <t>Energibesparende foranst. - Aktivitets- og samværst.</t>
  </si>
  <si>
    <t xml:space="preserve">Nybygning af toiletbygning i Varde Godkendt budget 2015 </t>
  </si>
  <si>
    <t>Varde Midtby - Programudarbejdelse og borgerinddragelse</t>
  </si>
  <si>
    <t>Varde Torv - Forskønnelse af torve, pladser, opholdsarealer, herunder til handicapegnet</t>
  </si>
  <si>
    <t>015846</t>
  </si>
  <si>
    <t>Forskønnese af gågaderne (Kræmmergade/Vestergade)</t>
  </si>
  <si>
    <t>015850</t>
  </si>
  <si>
    <t>Landsbyfornyelse - 2018</t>
  </si>
  <si>
    <t>015852</t>
  </si>
  <si>
    <t>Ordinær byfornyelse 2018 - Byfornyelse/budiklingsplan</t>
  </si>
  <si>
    <t>050850</t>
  </si>
  <si>
    <t>Naturpolitik</t>
  </si>
  <si>
    <t>050855</t>
  </si>
  <si>
    <t>Tilgængelighed - årlig pulje - til naturområder</t>
  </si>
  <si>
    <t>050875</t>
  </si>
  <si>
    <t>Pilotprojekt - Rydning af hybenroser ved Blåvand fyr</t>
  </si>
  <si>
    <t>053830</t>
  </si>
  <si>
    <t>Nysø, Nye fritidsfaciliteter</t>
  </si>
  <si>
    <t>053845</t>
  </si>
  <si>
    <t>Projekt Tistrup Byskov</t>
  </si>
  <si>
    <t>222910</t>
  </si>
  <si>
    <t>Prioritering af cykelstiprojekter - Budgetbeløb</t>
  </si>
  <si>
    <t>222918</t>
  </si>
  <si>
    <t>Udviklingsråd Ølgod - lys langs stier</t>
  </si>
  <si>
    <t>Lyskryds i Oksbøl</t>
  </si>
  <si>
    <t>Udskiftning af jernbaneoverkøsel ved Ndr. Boulevard</t>
  </si>
  <si>
    <t>Multisal ved Skolen i Agerbæk, inc. Ideoplæg</t>
  </si>
  <si>
    <t>Renovering - og anlægspulje skoler og dagtilbud</t>
  </si>
  <si>
    <t>Renovering- og anlægspuljen  skoler og dagtilbud</t>
  </si>
  <si>
    <t>301894</t>
  </si>
  <si>
    <t>Renovering- og anlægspuljen skoler og dagtilbud 2018</t>
  </si>
  <si>
    <t>301895</t>
  </si>
  <si>
    <t>Anlægsinv. - Ny struktur på skole og dagtilbudsområdet</t>
  </si>
  <si>
    <t>514844</t>
  </si>
  <si>
    <t>Salg af Billum Børnehave</t>
  </si>
  <si>
    <t>362810</t>
  </si>
  <si>
    <t>Teaterhus i Varde (forlig 18)</t>
  </si>
  <si>
    <t>364870</t>
  </si>
  <si>
    <t>Kulturhus i Ølgod (forlig 18)</t>
  </si>
  <si>
    <t>Servicearealer, handicapboliger Løkkevang, Ølgod</t>
  </si>
  <si>
    <t>Servicearealer, Ældrecentret i Hybenbo i Årre</t>
  </si>
  <si>
    <t>018844</t>
  </si>
  <si>
    <t>Servicearealer, demensboliger i Ølgod og Varde</t>
  </si>
  <si>
    <t>Blåbjerg Plejecenters køkken - incl. Tilskud</t>
  </si>
  <si>
    <t>018855</t>
  </si>
  <si>
    <t>Rum til faglighed</t>
  </si>
  <si>
    <t xml:space="preserve">019850 </t>
  </si>
  <si>
    <t>550813</t>
  </si>
  <si>
    <t>Lunden, udskiftning af tag, ny hovedindgang mv.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</si>
  <si>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</si>
  <si>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</si>
  <si>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</si>
  <si>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</si>
  <si>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</si>
  <si>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</si>
  <si>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</si>
  <si>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</si>
  <si>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</si>
  <si>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</si>
  <si>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002811</t>
  </si>
  <si>
    <t>Saturnvej, Alslev</t>
  </si>
  <si>
    <t>002812</t>
  </si>
  <si>
    <t>Kirkevænget, Ølgod</t>
  </si>
  <si>
    <t>002813</t>
  </si>
  <si>
    <t>Kløvervænget, Ølgod</t>
  </si>
  <si>
    <t>002814</t>
  </si>
  <si>
    <t>Møllebakken, Næsbjerg</t>
  </si>
  <si>
    <t>Højgårdsparken, Varde - 15 grunde</t>
  </si>
  <si>
    <t>002816</t>
  </si>
  <si>
    <t>Areal i Næsbjerg</t>
  </si>
  <si>
    <t>002817</t>
  </si>
  <si>
    <t>Agervænget, Vrøgum</t>
  </si>
  <si>
    <t>002820</t>
  </si>
  <si>
    <t>Grøntoften, Tinghøj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</si>
  <si>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</si>
  <si>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</si>
  <si>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</si>
  <si>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</si>
  <si>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</si>
  <si>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</si>
  <si>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</si>
  <si>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</si>
  <si>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</si>
  <si>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002831</t>
  </si>
  <si>
    <t>Uranusvej, Alslev</t>
  </si>
  <si>
    <t>002832</t>
  </si>
  <si>
    <t>Vænget, Årre</t>
  </si>
  <si>
    <t>002834</t>
  </si>
  <si>
    <t>Åvænget, Tofterup</t>
  </si>
  <si>
    <t>002835</t>
  </si>
  <si>
    <t>Tranebærvej, Agerbæk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</si>
  <si>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</si>
  <si>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</si>
  <si>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</si>
  <si>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</si>
  <si>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</si>
  <si>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</si>
  <si>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</si>
  <si>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</si>
  <si>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002845</t>
  </si>
  <si>
    <t>Hegnsgårdsvej, Årre</t>
  </si>
  <si>
    <t>002846</t>
  </si>
  <si>
    <t>002847</t>
  </si>
  <si>
    <t>002848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</si>
  <si>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</si>
  <si>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</si>
  <si>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</si>
  <si>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</si>
  <si>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</si>
  <si>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</si>
  <si>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</si>
  <si>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</si>
  <si>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</si>
  <si>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</si>
  <si>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</si>
  <si>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</si>
  <si>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</si>
  <si>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</si>
  <si>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</si>
  <si>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</si>
  <si>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</si>
  <si>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002875</t>
  </si>
  <si>
    <t>Køb af areal vest for Ringkøbingvej og nord for Nørrem.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</si>
  <si>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</si>
  <si>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</si>
  <si>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</si>
  <si>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</si>
  <si>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</si>
  <si>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</si>
  <si>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Bjælkager, etape 1 + 2, Skovlund</t>
  </si>
  <si>
    <t>Stadionvej, etape 1 + 2, Outrup</t>
  </si>
  <si>
    <t>Boligområde ved Frejasvej, Oksbøl</t>
  </si>
  <si>
    <t>002891</t>
  </si>
  <si>
    <t>Mejlvangvænget, Ølgod</t>
  </si>
  <si>
    <t>002892</t>
  </si>
  <si>
    <t>Budgetoverførsel fra 2010 til 2011 - Salg af grunde</t>
  </si>
  <si>
    <t>Hegnsgårdsvej, Årre Etape 2</t>
  </si>
  <si>
    <t>Tranebærvej, Agerbæk - Etape 2</t>
  </si>
  <si>
    <t>002899</t>
  </si>
  <si>
    <t>Areal ved Holmevej, Billum</t>
  </si>
  <si>
    <t>002901</t>
  </si>
  <si>
    <t>2. etape ved Bymarken Janderup</t>
  </si>
  <si>
    <t>Hovedgaden 62A,62B og 62D - Næsbjerg</t>
  </si>
  <si>
    <t>002905</t>
  </si>
  <si>
    <t>Torvevænget, Tofterup</t>
  </si>
  <si>
    <t>Søndertoften - 18 parcelhusgrunde - 1. etape Varde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</si>
  <si>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</si>
  <si>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</si>
  <si>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</si>
  <si>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</si>
  <si>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</si>
  <si>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</si>
  <si>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</si>
  <si>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</si>
  <si>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</si>
  <si>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</si>
  <si>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</si>
  <si>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</si>
  <si>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</si>
  <si>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</si>
  <si>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</si>
  <si>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</si>
  <si>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</si>
  <si>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</si>
  <si>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</si>
  <si>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</si>
  <si>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</si>
  <si>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</si>
  <si>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</si>
  <si>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</si>
  <si>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003838</t>
  </si>
  <si>
    <t>Salg af erhvervsareal i Skovlund - Nørremarken 7</t>
  </si>
  <si>
    <t>002804</t>
  </si>
  <si>
    <t>Åbrinken, etape 1 + 2, Varde</t>
  </si>
  <si>
    <t>Agervænget, Næsbjerg</t>
  </si>
  <si>
    <t>002818</t>
  </si>
  <si>
    <t>Agnetevej, Sig</t>
  </si>
  <si>
    <t>002822</t>
  </si>
  <si>
    <t>Horns Rev Vej, Billum</t>
  </si>
  <si>
    <t>002824</t>
  </si>
  <si>
    <t>Lokesvej, 19 parceller, Oksbøl</t>
  </si>
  <si>
    <t>002833</t>
  </si>
  <si>
    <t>Ådalsvænget, Varde</t>
  </si>
  <si>
    <t>Hegnsgårdvej, Årre</t>
  </si>
  <si>
    <t xml:space="preserve">Rønnehaven, Nordenskov, etape 1+2 </t>
  </si>
  <si>
    <t>002849</t>
  </si>
  <si>
    <t>Færdiggørelse af eksisterende byggemodningsområder</t>
  </si>
  <si>
    <t>002850</t>
  </si>
  <si>
    <t>002851</t>
  </si>
  <si>
    <t>002855</t>
  </si>
  <si>
    <t>Områder til boliger i Alslev Nord</t>
  </si>
  <si>
    <t>002856</t>
  </si>
  <si>
    <t>Bl. Bolig og erhvervsomr. Ved Håndværkervej, Varde</t>
  </si>
  <si>
    <t>Åbrinken - etape 3, Varde</t>
  </si>
  <si>
    <t>002877</t>
  </si>
  <si>
    <t>Budgetoverførsel fra 2010 til 2011</t>
  </si>
  <si>
    <t>Askærgårdvej, Sig</t>
  </si>
  <si>
    <t>002879</t>
  </si>
  <si>
    <t>Ved Baunhøjvej, Oksbøl</t>
  </si>
  <si>
    <t>002881</t>
  </si>
  <si>
    <t>Beplantning i udstykn. samt uforudseelige udgifter</t>
  </si>
  <si>
    <t>002896</t>
  </si>
  <si>
    <t>Skovkanten - etape 2, Ølgod</t>
  </si>
  <si>
    <t>Søndertoften - 18 parcelhusgrunde - etape 1, Varde</t>
  </si>
  <si>
    <t>002912</t>
  </si>
  <si>
    <t>Søndertoften - udbygningsaftale</t>
  </si>
  <si>
    <t>Energivej/Viaduktvej, Ølgod</t>
  </si>
  <si>
    <t>Hammeren/Ambolten, Varde</t>
  </si>
  <si>
    <t>Malervej/Murervej, Varde</t>
  </si>
  <si>
    <t>Insustri Varde Syd, Varde</t>
  </si>
  <si>
    <t>003810</t>
  </si>
  <si>
    <t>Vadehavsvej, Billum</t>
  </si>
  <si>
    <t>003815</t>
  </si>
  <si>
    <t>Område til centerformål, Sct. Jacobi Skole</t>
  </si>
  <si>
    <t>003816</t>
  </si>
  <si>
    <t>Centerområde, Billum</t>
  </si>
  <si>
    <t>Havrevænget/Nørremarken, Skovlund</t>
  </si>
  <si>
    <t>Jeppe Skovgaardsvej, Varde (08E601)</t>
  </si>
  <si>
    <t>003836</t>
  </si>
  <si>
    <t>Køb af areal ved Holmevej, Billum</t>
  </si>
  <si>
    <t>003837</t>
  </si>
  <si>
    <t>Sti/fortov ved Viaduktvej i Ølgod</t>
  </si>
  <si>
    <t xml:space="preserve">Salg af erhvervsareal i Skovlund - Nørremarken </t>
  </si>
  <si>
    <t>Søndertoften - 18 parcelhusgrunde</t>
  </si>
  <si>
    <t>Børn og Læring</t>
  </si>
  <si>
    <t>Pleje af fredninger - forundersøgelser og plejeforanstninger</t>
  </si>
  <si>
    <t>I alt</t>
  </si>
  <si>
    <t xml:space="preserve">         forbrug 2018</t>
  </si>
  <si>
    <t>Afsluttet i 2017 - forbrug omp i 2018</t>
  </si>
  <si>
    <t>Områdefornyelse Varde Midtby - Gader, veje, stier, m.v.</t>
  </si>
  <si>
    <t>Overførsel</t>
  </si>
  <si>
    <t>Oprindelig</t>
  </si>
  <si>
    <t>Budget
2018</t>
  </si>
  <si>
    <t>010816</t>
  </si>
  <si>
    <t>Incl. budgetoverførsel fra 2017 vedtaget i Byrådet 10.04.2018</t>
  </si>
  <si>
    <t>Nedbrydning af Hovedbygning - Thueslund</t>
  </si>
  <si>
    <t>Ombygning Krogen 7, Varde</t>
  </si>
  <si>
    <t>Afsluttes i 2018</t>
  </si>
  <si>
    <t>Afsluttes i 2018. Restbudgettet skal tilbagebetales.</t>
  </si>
  <si>
    <t>Projekt Pulje til renovering af Carolineparkens køkken. Gl. sted nr. 530832</t>
  </si>
  <si>
    <t>Arbejdet fortsætter i 2019</t>
  </si>
  <si>
    <t>Forventes afsluttet i 2018</t>
  </si>
  <si>
    <t>Afventer</t>
  </si>
  <si>
    <t>Afventer refusion på 250.000 kr.</t>
  </si>
  <si>
    <t>Forventet merforbrug på ca. 1.04 mio. kr.</t>
  </si>
  <si>
    <t>Tilhører ikke 501</t>
  </si>
  <si>
    <t>Afslutning af arbejdet</t>
  </si>
  <si>
    <t xml:space="preserve">Beplantning </t>
  </si>
  <si>
    <t>igangværende</t>
  </si>
  <si>
    <t>igangværnde</t>
  </si>
  <si>
    <t>forprojekt - artillerimuseet</t>
  </si>
  <si>
    <t>forundersøgelse</t>
  </si>
  <si>
    <t>under afklaring</t>
  </si>
  <si>
    <t>frigivelse indstillet til BY</t>
  </si>
  <si>
    <t>Er afsluttet - beløb omposteres</t>
  </si>
  <si>
    <t>Tre projekter er gennemført yderligere 2 forventes afsluttet i 2018</t>
  </si>
  <si>
    <t>Ingen bemærkninger</t>
  </si>
  <si>
    <t>Tilskud fra udviklingspulje tilføres budgettet i 2018</t>
  </si>
  <si>
    <t>mangler VVM godkendelse og fonding</t>
  </si>
  <si>
    <t>mangler ref. fra staten</t>
  </si>
  <si>
    <t>Puljebeløb skal fordeles ud på de enkelte delprojekter</t>
  </si>
  <si>
    <t>Finansieres af puljen</t>
  </si>
  <si>
    <t xml:space="preserve">Afsluttet </t>
  </si>
  <si>
    <t>Afsluttet</t>
  </si>
  <si>
    <t>Salær</t>
  </si>
  <si>
    <t>Landinspektør</t>
  </si>
  <si>
    <t>salær</t>
  </si>
  <si>
    <t>Salær - arealoverførsel</t>
  </si>
  <si>
    <t>Tilslutningsbidrag, der betales forud og indtægt ved salg af den enkelte grund</t>
  </si>
  <si>
    <t>Fordeles ud på projekter i 2018</t>
  </si>
  <si>
    <t>Igangværende</t>
  </si>
  <si>
    <t>Der mangler et toilet og tilskud fra Friluftsrådet. Forventes afsluttet i 2018</t>
  </si>
  <si>
    <t>Korr budget</t>
  </si>
  <si>
    <t>eks. overførsel
2018</t>
  </si>
  <si>
    <t>Energipuljen til fordeling på projekter</t>
  </si>
  <si>
    <t>Finansieres af energipuljen</t>
  </si>
  <si>
    <t>Finansieres af nedrivningspuljen</t>
  </si>
  <si>
    <t>Afsluttes i 2017</t>
  </si>
  <si>
    <t>Energipuljen</t>
  </si>
  <si>
    <t xml:space="preserve">Projektet er igangsat </t>
  </si>
  <si>
    <t>Afsluttet afventer anlægsregnskab</t>
  </si>
  <si>
    <t>Projektet forventes afsluttet (afventer opførsel af multisal)</t>
  </si>
  <si>
    <t>Projektet forventes afsluttet i 2018</t>
  </si>
  <si>
    <t>Afventer endelig afregning 1.8.18</t>
  </si>
  <si>
    <t>Projektet er under opstart</t>
  </si>
  <si>
    <t>Projektet er sat i 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</si>
</sst>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####"/>
  </numFmts>
  <fonts count="4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67">
    <xf numFmtId="0" fontId="0" fillId="0" borderId="0"/>
    <xf numFmtId="0" fontId="17" fillId="0" borderId="0"/>
    <xf numFmtId="0" fontId="16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9" applyNumberFormat="0" applyAlignment="0" applyProtection="0"/>
    <xf numFmtId="0" fontId="31" fillId="8" borderId="20" applyNumberFormat="0" applyAlignment="0" applyProtection="0"/>
    <xf numFmtId="0" fontId="32" fillId="8" borderId="19" applyNumberFormat="0" applyAlignment="0" applyProtection="0"/>
    <xf numFmtId="0" fontId="33" fillId="0" borderId="21" applyNumberFormat="0" applyFill="0" applyAlignment="0" applyProtection="0"/>
    <xf numFmtId="0" fontId="34" fillId="9" borderId="2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23" applyNumberFormat="0" applyFont="0" applyAlignment="0" applyProtection="0"/>
    <xf numFmtId="0" fontId="4" fillId="0" borderId="0"/>
    <xf numFmtId="0" fontId="18" fillId="0" borderId="0"/>
    <xf numFmtId="0" fontId="4" fillId="0" borderId="0"/>
    <xf numFmtId="0" fontId="18" fillId="0" borderId="0"/>
    <xf numFmtId="0" fontId="39" fillId="0" borderId="0" applyNumberForma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17" borderId="0" applyNumberFormat="0" applyBorder="0" applyAlignment="0" applyProtection="0"/>
    <xf numFmtId="0" fontId="21" fillId="0" borderId="0"/>
    <xf numFmtId="0" fontId="4" fillId="0" borderId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2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0" borderId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0" borderId="23" applyNumberFormat="0" applyFont="0" applyAlignment="0" applyProtection="0"/>
    <xf numFmtId="0" fontId="4" fillId="10" borderId="23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2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23" applyNumberFormat="0" applyFont="0" applyAlignment="0" applyProtection="0"/>
    <xf numFmtId="0" fontId="2" fillId="10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</cellStyleXfs>
  <cellXfs count="239">
    <xf numFmtId="0" fontId="0" fillId="0" borderId="0" xfId="0"/>
    <xf numFmtId="0" fontId="17" fillId="0" borderId="0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4" xfId="0" applyNumberFormat="1" applyFont="1" applyFill="1" applyBorder="1" applyAlignment="1" applyProtection="1">
      <alignment horizontal="center"/>
    </xf>
    <xf numFmtId="0" fontId="17" fillId="2" borderId="6" xfId="0" applyNumberFormat="1" applyFont="1" applyFill="1" applyBorder="1" applyAlignment="1" applyProtection="1"/>
    <xf numFmtId="0" fontId="17" fillId="2" borderId="6" xfId="0" applyNumberFormat="1" applyFont="1" applyFill="1" applyBorder="1" applyAlignment="1" applyProtection="1">
      <alignment horizontal="center" wrapText="1"/>
    </xf>
    <xf numFmtId="0" fontId="17" fillId="2" borderId="6" xfId="0" applyNumberFormat="1" applyFont="1" applyFill="1" applyBorder="1" applyAlignment="1" applyProtection="1">
      <alignment horizontal="center"/>
    </xf>
    <xf numFmtId="0" fontId="17" fillId="2" borderId="10" xfId="0" applyNumberFormat="1" applyFont="1" applyFill="1" applyBorder="1" applyAlignment="1" applyProtection="1">
      <alignment horizontal="center"/>
    </xf>
    <xf numFmtId="0" fontId="17" fillId="2" borderId="2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/>
    <xf numFmtId="0" fontId="0" fillId="0" borderId="0" xfId="0"/>
    <xf numFmtId="0" fontId="17" fillId="0" borderId="0" xfId="0" applyNumberFormat="1" applyFont="1" applyFill="1" applyBorder="1" applyAlignment="1" applyProtection="1"/>
    <xf numFmtId="3" fontId="0" fillId="0" borderId="0" xfId="0" applyNumberFormat="1"/>
    <xf numFmtId="0" fontId="0" fillId="0" borderId="0" xfId="0"/>
    <xf numFmtId="0" fontId="17" fillId="0" borderId="8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/>
    <xf numFmtId="0" fontId="17" fillId="2" borderId="3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9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horizontal="center" wrapText="1"/>
    </xf>
    <xf numFmtId="0" fontId="17" fillId="2" borderId="1" xfId="0" applyNumberFormat="1" applyFont="1" applyFill="1" applyBorder="1" applyAlignment="1" applyProtection="1">
      <alignment horizontal="center" wrapText="1"/>
    </xf>
    <xf numFmtId="0" fontId="0" fillId="2" borderId="9" xfId="0" applyFill="1" applyBorder="1"/>
    <xf numFmtId="3" fontId="0" fillId="0" borderId="15" xfId="0" applyNumberFormat="1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0" xfId="0"/>
    <xf numFmtId="0" fontId="0" fillId="0" borderId="15" xfId="0" applyBorder="1"/>
    <xf numFmtId="0" fontId="17" fillId="0" borderId="11" xfId="0" applyNumberFormat="1" applyFont="1" applyFill="1" applyBorder="1" applyAlignment="1" applyProtection="1"/>
    <xf numFmtId="49" fontId="18" fillId="0" borderId="15" xfId="0" quotePrefix="1" applyNumberFormat="1" applyFont="1" applyFill="1" applyBorder="1" applyAlignment="1" applyProtection="1">
      <protection locked="0"/>
    </xf>
    <xf numFmtId="3" fontId="17" fillId="0" borderId="9" xfId="0" applyNumberFormat="1" applyFont="1" applyFill="1" applyBorder="1" applyAlignment="1" applyProtection="1"/>
    <xf numFmtId="3" fontId="19" fillId="0" borderId="15" xfId="0" applyNumberFormat="1" applyFont="1" applyBorder="1"/>
    <xf numFmtId="0" fontId="18" fillId="0" borderId="8" xfId="0" applyNumberFormat="1" applyFont="1" applyFill="1" applyBorder="1" applyAlignment="1" applyProtection="1"/>
    <xf numFmtId="0" fontId="0" fillId="2" borderId="10" xfId="0" applyFill="1" applyBorder="1"/>
    <xf numFmtId="3" fontId="17" fillId="0" borderId="8" xfId="0" applyNumberFormat="1" applyFont="1" applyFill="1" applyBorder="1" applyAlignment="1" applyProtection="1"/>
    <xf numFmtId="0" fontId="17" fillId="0" borderId="15" xfId="0" quotePrefix="1" applyNumberFormat="1" applyFont="1" applyFill="1" applyBorder="1" applyAlignment="1" applyProtection="1">
      <alignment horizontal="left"/>
    </xf>
    <xf numFmtId="0" fontId="17" fillId="2" borderId="9" xfId="0" applyNumberFormat="1" applyFont="1" applyFill="1" applyBorder="1" applyAlignment="1" applyProtection="1">
      <alignment wrapText="1"/>
    </xf>
    <xf numFmtId="49" fontId="17" fillId="2" borderId="8" xfId="0" applyNumberFormat="1" applyFont="1" applyFill="1" applyBorder="1" applyAlignment="1" applyProtection="1">
      <alignment horizontal="left"/>
    </xf>
    <xf numFmtId="49" fontId="17" fillId="2" borderId="9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9" fillId="0" borderId="15" xfId="0" applyFont="1" applyBorder="1"/>
    <xf numFmtId="0" fontId="0" fillId="0" borderId="0" xfId="0"/>
    <xf numFmtId="49" fontId="17" fillId="0" borderId="15" xfId="0" quotePrefix="1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wrapText="1"/>
    </xf>
    <xf numFmtId="3" fontId="17" fillId="0" borderId="0" xfId="0" applyNumberFormat="1" applyFont="1" applyFill="1" applyBorder="1" applyAlignment="1" applyProtection="1"/>
    <xf numFmtId="49" fontId="17" fillId="0" borderId="0" xfId="0" quotePrefix="1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left"/>
    </xf>
    <xf numFmtId="49" fontId="17" fillId="0" borderId="14" xfId="0" quotePrefix="1" applyNumberFormat="1" applyFont="1" applyFill="1" applyBorder="1" applyAlignment="1" applyProtection="1">
      <protection locked="0"/>
    </xf>
    <xf numFmtId="0" fontId="17" fillId="0" borderId="12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/>
    <xf numFmtId="3" fontId="17" fillId="0" borderId="3" xfId="0" applyNumberFormat="1" applyFont="1" applyFill="1" applyBorder="1" applyAlignment="1" applyProtection="1"/>
    <xf numFmtId="0" fontId="17" fillId="0" borderId="11" xfId="0" quotePrefix="1" applyNumberFormat="1" applyFont="1" applyFill="1" applyBorder="1" applyAlignment="1" applyProtection="1"/>
    <xf numFmtId="3" fontId="18" fillId="0" borderId="8" xfId="0" applyNumberFormat="1" applyFont="1" applyFill="1" applyBorder="1" applyAlignment="1" applyProtection="1"/>
    <xf numFmtId="3" fontId="18" fillId="0" borderId="3" xfId="0" applyNumberFormat="1" applyFont="1" applyFill="1" applyBorder="1" applyAlignment="1" applyProtection="1"/>
    <xf numFmtId="0" fontId="20" fillId="0" borderId="0" xfId="0" applyFont="1"/>
    <xf numFmtId="0" fontId="8" fillId="0" borderId="0" xfId="0" applyFont="1"/>
    <xf numFmtId="0" fontId="0" fillId="0" borderId="0" xfId="0"/>
    <xf numFmtId="49" fontId="17" fillId="0" borderId="15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>
      <alignment wrapText="1"/>
    </xf>
    <xf numFmtId="0" fontId="0" fillId="0" borderId="0" xfId="0"/>
    <xf numFmtId="0" fontId="17" fillId="0" borderId="15" xfId="0" applyNumberFormat="1" applyFont="1" applyFill="1" applyBorder="1" applyAlignment="1" applyProtection="1"/>
    <xf numFmtId="3" fontId="17" fillId="0" borderId="0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/>
    <xf numFmtId="0" fontId="17" fillId="2" borderId="14" xfId="0" applyNumberFormat="1" applyFont="1" applyFill="1" applyBorder="1" applyAlignment="1" applyProtection="1"/>
    <xf numFmtId="0" fontId="17" fillId="2" borderId="15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0" fillId="2" borderId="13" xfId="0" applyFill="1" applyBorder="1"/>
    <xf numFmtId="0" fontId="17" fillId="2" borderId="12" xfId="0" applyNumberFormat="1" applyFont="1" applyFill="1" applyBorder="1" applyAlignment="1" applyProtection="1"/>
    <xf numFmtId="3" fontId="17" fillId="2" borderId="9" xfId="0" applyNumberFormat="1" applyFont="1" applyFill="1" applyBorder="1" applyAlignment="1" applyProtection="1"/>
    <xf numFmtId="3" fontId="17" fillId="2" borderId="1" xfId="0" applyNumberFormat="1" applyFont="1" applyFill="1" applyBorder="1" applyAlignment="1" applyProtection="1"/>
    <xf numFmtId="49" fontId="18" fillId="0" borderId="9" xfId="0" quotePrefix="1" applyNumberFormat="1" applyFont="1" applyFill="1" applyBorder="1" applyAlignment="1" applyProtection="1">
      <protection locked="0"/>
    </xf>
    <xf numFmtId="3" fontId="17" fillId="2" borderId="8" xfId="0" applyNumberFormat="1" applyFont="1" applyFill="1" applyBorder="1" applyAlignment="1" applyProtection="1"/>
    <xf numFmtId="0" fontId="17" fillId="0" borderId="14" xfId="0" applyNumberFormat="1" applyFont="1" applyFill="1" applyBorder="1" applyAlignment="1" applyProtection="1">
      <alignment horizontal="left"/>
    </xf>
    <xf numFmtId="0" fontId="17" fillId="2" borderId="11" xfId="0" applyNumberFormat="1" applyFont="1" applyFill="1" applyBorder="1" applyAlignment="1" applyProtection="1"/>
    <xf numFmtId="3" fontId="0" fillId="2" borderId="8" xfId="0" applyNumberFormat="1" applyFill="1" applyBorder="1"/>
    <xf numFmtId="0" fontId="0" fillId="2" borderId="8" xfId="0" applyFill="1" applyBorder="1"/>
    <xf numFmtId="0" fontId="17" fillId="0" borderId="14" xfId="0" quotePrefix="1" applyNumberFormat="1" applyFont="1" applyFill="1" applyBorder="1" applyAlignment="1" applyProtection="1">
      <alignment horizontal="left"/>
    </xf>
    <xf numFmtId="49" fontId="17" fillId="0" borderId="11" xfId="0" applyNumberFormat="1" applyFont="1" applyFill="1" applyBorder="1" applyAlignment="1" applyProtection="1">
      <alignment horizontal="left"/>
      <protection locked="0"/>
    </xf>
    <xf numFmtId="0" fontId="19" fillId="0" borderId="8" xfId="0" applyFont="1" applyBorder="1"/>
    <xf numFmtId="3" fontId="19" fillId="2" borderId="8" xfId="0" applyNumberFormat="1" applyFont="1" applyFill="1" applyBorder="1"/>
    <xf numFmtId="0" fontId="0" fillId="0" borderId="0" xfId="0" applyBorder="1"/>
    <xf numFmtId="165" fontId="17" fillId="2" borderId="11" xfId="0" quotePrefix="1" applyNumberFormat="1" applyFont="1" applyFill="1" applyBorder="1" applyAlignment="1" applyProtection="1"/>
    <xf numFmtId="3" fontId="17" fillId="2" borderId="3" xfId="0" applyNumberFormat="1" applyFont="1" applyFill="1" applyBorder="1" applyAlignment="1" applyProtection="1"/>
    <xf numFmtId="0" fontId="0" fillId="2" borderId="7" xfId="0" applyFill="1" applyBorder="1"/>
    <xf numFmtId="49" fontId="17" fillId="0" borderId="11" xfId="0" applyNumberFormat="1" applyFont="1" applyFill="1" applyBorder="1" applyAlignment="1" applyProtection="1">
      <protection locked="0"/>
    </xf>
    <xf numFmtId="49" fontId="17" fillId="2" borderId="11" xfId="0" applyNumberFormat="1" applyFont="1" applyFill="1" applyBorder="1" applyAlignment="1" applyProtection="1">
      <protection locked="0"/>
    </xf>
    <xf numFmtId="3" fontId="20" fillId="2" borderId="8" xfId="0" applyNumberFormat="1" applyFont="1" applyFill="1" applyBorder="1"/>
    <xf numFmtId="0" fontId="20" fillId="2" borderId="8" xfId="0" applyFont="1" applyFill="1" applyBorder="1"/>
    <xf numFmtId="0" fontId="20" fillId="2" borderId="9" xfId="0" applyFont="1" applyFill="1" applyBorder="1"/>
    <xf numFmtId="0" fontId="17" fillId="2" borderId="8" xfId="0" applyNumberFormat="1" applyFont="1" applyFill="1" applyBorder="1" applyAlignment="1" applyProtection="1">
      <alignment wrapText="1"/>
    </xf>
    <xf numFmtId="0" fontId="19" fillId="2" borderId="8" xfId="0" applyFont="1" applyFill="1" applyBorder="1"/>
    <xf numFmtId="0" fontId="19" fillId="2" borderId="9" xfId="0" applyFont="1" applyFill="1" applyBorder="1"/>
    <xf numFmtId="3" fontId="17" fillId="0" borderId="0" xfId="0" applyNumberFormat="1" applyFont="1" applyFill="1" applyBorder="1" applyAlignment="1" applyProtection="1"/>
    <xf numFmtId="0" fontId="0" fillId="0" borderId="0" xfId="0"/>
    <xf numFmtId="3" fontId="20" fillId="0" borderId="15" xfId="0" applyNumberFormat="1" applyFont="1" applyBorder="1"/>
    <xf numFmtId="3" fontId="17" fillId="2" borderId="1" xfId="0" applyNumberFormat="1" applyFont="1" applyFill="1" applyBorder="1" applyAlignment="1" applyProtection="1"/>
    <xf numFmtId="0" fontId="20" fillId="0" borderId="15" xfId="0" applyFont="1" applyBorder="1" applyAlignment="1">
      <alignment wrapText="1"/>
    </xf>
    <xf numFmtId="0" fontId="0" fillId="3" borderId="0" xfId="0" applyFill="1"/>
    <xf numFmtId="0" fontId="18" fillId="0" borderId="15" xfId="3" applyBorder="1" applyAlignment="1">
      <alignment wrapText="1"/>
    </xf>
    <xf numFmtId="3" fontId="17" fillId="0" borderId="15" xfId="0" applyNumberFormat="1" applyFont="1" applyFill="1" applyBorder="1" applyAlignment="1" applyProtection="1">
      <alignment vertical="top"/>
    </xf>
    <xf numFmtId="3" fontId="17" fillId="2" borderId="10" xfId="0" quotePrefix="1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/>
    <xf numFmtId="3" fontId="18" fillId="0" borderId="15" xfId="0" applyNumberFormat="1" applyFont="1" applyFill="1" applyBorder="1" applyAlignment="1" applyProtection="1"/>
    <xf numFmtId="49" fontId="17" fillId="0" borderId="0" xfId="0" applyNumberFormat="1" applyFont="1" applyProtection="1">
      <protection locked="0"/>
    </xf>
    <xf numFmtId="3" fontId="17" fillId="0" borderId="0" xfId="0" applyNumberFormat="1" applyFont="1"/>
    <xf numFmtId="49" fontId="18" fillId="0" borderId="0" xfId="0" applyNumberFormat="1" applyFont="1" applyProtection="1">
      <protection locked="0"/>
    </xf>
    <xf numFmtId="49" fontId="17" fillId="0" borderId="14" xfId="0" applyNumberFormat="1" applyFont="1" applyBorder="1" applyProtection="1">
      <protection locked="0"/>
    </xf>
    <xf numFmtId="3" fontId="17" fillId="0" borderId="0" xfId="0" applyNumberFormat="1" applyFont="1" applyBorder="1"/>
    <xf numFmtId="49" fontId="18" fillId="0" borderId="14" xfId="0" applyNumberFormat="1" applyFont="1" applyBorder="1" applyProtection="1">
      <protection locked="0"/>
    </xf>
    <xf numFmtId="0" fontId="17" fillId="0" borderId="9" xfId="0" applyNumberFormat="1" applyFont="1" applyFill="1" applyBorder="1" applyAlignment="1" applyProtection="1"/>
    <xf numFmtId="0" fontId="17" fillId="0" borderId="15" xfId="0" applyFont="1" applyBorder="1"/>
    <xf numFmtId="3" fontId="17" fillId="0" borderId="15" xfId="0" applyNumberFormat="1" applyFont="1" applyBorder="1"/>
    <xf numFmtId="0" fontId="17" fillId="0" borderId="0" xfId="0" quotePrefix="1" applyFont="1"/>
    <xf numFmtId="0" fontId="17" fillId="0" borderId="15" xfId="0" applyFont="1" applyBorder="1" applyAlignment="1">
      <alignment wrapText="1"/>
    </xf>
    <xf numFmtId="3" fontId="18" fillId="0" borderId="0" xfId="0" applyNumberFormat="1" applyFont="1"/>
    <xf numFmtId="0" fontId="18" fillId="0" borderId="15" xfId="0" applyFont="1" applyBorder="1"/>
    <xf numFmtId="3" fontId="18" fillId="0" borderId="15" xfId="0" applyNumberFormat="1" applyFont="1" applyBorder="1"/>
    <xf numFmtId="0" fontId="18" fillId="0" borderId="0" xfId="0" quotePrefix="1" applyFont="1" applyAlignment="1">
      <alignment horizontal="left"/>
    </xf>
    <xf numFmtId="3" fontId="22" fillId="0" borderId="25" xfId="0" applyNumberFormat="1" applyFont="1" applyBorder="1"/>
    <xf numFmtId="3" fontId="19" fillId="0" borderId="8" xfId="0" applyNumberFormat="1" applyFont="1" applyBorder="1"/>
    <xf numFmtId="0" fontId="19" fillId="0" borderId="15" xfId="0" applyFont="1" applyBorder="1" applyAlignment="1">
      <alignment wrapText="1"/>
    </xf>
    <xf numFmtId="0" fontId="17" fillId="0" borderId="15" xfId="4736" applyBorder="1" applyAlignment="1">
      <alignment wrapText="1"/>
    </xf>
    <xf numFmtId="0" fontId="18" fillId="0" borderId="15" xfId="4736" applyFont="1" applyBorder="1" applyAlignment="1">
      <alignment wrapText="1"/>
    </xf>
    <xf numFmtId="49" fontId="18" fillId="0" borderId="0" xfId="0" quotePrefix="1" applyNumberFormat="1" applyFont="1" applyProtection="1">
      <protection locked="0"/>
    </xf>
    <xf numFmtId="0" fontId="18" fillId="0" borderId="15" xfId="2951" applyBorder="1" applyAlignment="1">
      <alignment wrapText="1"/>
    </xf>
    <xf numFmtId="3" fontId="20" fillId="3" borderId="15" xfId="0" applyNumberFormat="1" applyFont="1" applyFill="1" applyBorder="1"/>
    <xf numFmtId="3" fontId="20" fillId="3" borderId="9" xfId="0" applyNumberFormat="1" applyFont="1" applyFill="1" applyBorder="1"/>
    <xf numFmtId="49" fontId="18" fillId="0" borderId="8" xfId="0" applyNumberFormat="1" applyFont="1" applyFill="1" applyBorder="1" applyAlignment="1" applyProtection="1">
      <protection locked="0"/>
    </xf>
    <xf numFmtId="49" fontId="18" fillId="0" borderId="15" xfId="0" applyNumberFormat="1" applyFont="1" applyFill="1" applyBorder="1" applyAlignment="1" applyProtection="1">
      <protection locked="0"/>
    </xf>
    <xf numFmtId="0" fontId="17" fillId="0" borderId="15" xfId="0" quotePrefix="1" applyFont="1" applyBorder="1" applyAlignment="1">
      <alignment horizontal="left"/>
    </xf>
    <xf numFmtId="165" fontId="17" fillId="0" borderId="15" xfId="0" applyNumberFormat="1" applyFont="1" applyBorder="1" applyAlignment="1">
      <alignment horizontal="left"/>
    </xf>
    <xf numFmtId="165" fontId="17" fillId="0" borderId="9" xfId="0" quotePrefix="1" applyNumberFormat="1" applyFont="1" applyFill="1" applyBorder="1" applyAlignment="1" applyProtection="1">
      <alignment horizontal="left"/>
    </xf>
    <xf numFmtId="0" fontId="17" fillId="0" borderId="8" xfId="0" quotePrefix="1" applyNumberFormat="1" applyFont="1" applyFill="1" applyBorder="1" applyAlignment="1" applyProtection="1"/>
    <xf numFmtId="49" fontId="17" fillId="0" borderId="15" xfId="0" applyNumberFormat="1" applyFont="1" applyBorder="1" applyProtection="1">
      <protection locked="0"/>
    </xf>
    <xf numFmtId="0" fontId="17" fillId="0" borderId="15" xfId="0" quotePrefix="1" applyFont="1" applyBorder="1"/>
    <xf numFmtId="0" fontId="17" fillId="0" borderId="15" xfId="0" applyFont="1" applyBorder="1" applyAlignment="1">
      <alignment horizontal="left"/>
    </xf>
    <xf numFmtId="0" fontId="17" fillId="0" borderId="9" xfId="0" quotePrefix="1" applyNumberFormat="1" applyFont="1" applyFill="1" applyBorder="1" applyAlignment="1" applyProtection="1"/>
    <xf numFmtId="0" fontId="17" fillId="0" borderId="15" xfId="0" applyFont="1" applyBorder="1" applyAlignment="1"/>
    <xf numFmtId="0" fontId="18" fillId="0" borderId="15" xfId="0" applyFont="1" applyBorder="1" applyAlignment="1"/>
    <xf numFmtId="49" fontId="17" fillId="0" borderId="14" xfId="0" quotePrefix="1" applyNumberFormat="1" applyFont="1" applyBorder="1" applyProtection="1">
      <protection locked="0"/>
    </xf>
    <xf numFmtId="49" fontId="17" fillId="0" borderId="12" xfId="0" applyNumberFormat="1" applyFont="1" applyBorder="1" applyProtection="1">
      <protection locked="0"/>
    </xf>
    <xf numFmtId="0" fontId="17" fillId="0" borderId="9" xfId="0" applyFont="1" applyBorder="1" applyAlignment="1">
      <alignment wrapText="1"/>
    </xf>
    <xf numFmtId="3" fontId="17" fillId="0" borderId="1" xfId="0" applyNumberFormat="1" applyFont="1" applyBorder="1"/>
    <xf numFmtId="3" fontId="17" fillId="0" borderId="9" xfId="0" applyNumberFormat="1" applyFont="1" applyBorder="1"/>
    <xf numFmtId="3" fontId="19" fillId="0" borderId="9" xfId="0" applyNumberFormat="1" applyFont="1" applyBorder="1"/>
    <xf numFmtId="49" fontId="17" fillId="0" borderId="26" xfId="0" applyNumberFormat="1" applyFont="1" applyBorder="1" applyProtection="1">
      <protection locked="0"/>
    </xf>
    <xf numFmtId="0" fontId="17" fillId="0" borderId="25" xfId="0" applyFont="1" applyBorder="1" applyAlignment="1">
      <alignment wrapText="1"/>
    </xf>
    <xf numFmtId="3" fontId="17" fillId="0" borderId="27" xfId="0" applyNumberFormat="1" applyFont="1" applyBorder="1"/>
    <xf numFmtId="3" fontId="17" fillId="0" borderId="25" xfId="0" applyNumberFormat="1" applyFont="1" applyBorder="1"/>
    <xf numFmtId="3" fontId="19" fillId="0" borderId="25" xfId="0" applyNumberFormat="1" applyFont="1" applyBorder="1"/>
    <xf numFmtId="0" fontId="0" fillId="0" borderId="25" xfId="0" applyBorder="1"/>
    <xf numFmtId="0" fontId="18" fillId="0" borderId="25" xfId="0" applyFont="1" applyBorder="1" applyAlignment="1">
      <alignment wrapText="1"/>
    </xf>
    <xf numFmtId="49" fontId="18" fillId="0" borderId="26" xfId="0" applyNumberFormat="1" applyFont="1" applyBorder="1" applyProtection="1">
      <protection locked="0"/>
    </xf>
    <xf numFmtId="0" fontId="0" fillId="0" borderId="2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/>
    <xf numFmtId="3" fontId="20" fillId="0" borderId="15" xfId="0" applyNumberFormat="1" applyFont="1" applyBorder="1"/>
    <xf numFmtId="3" fontId="17" fillId="0" borderId="0" xfId="0" applyNumberFormat="1" applyFont="1"/>
    <xf numFmtId="3" fontId="17" fillId="0" borderId="15" xfId="0" applyNumberFormat="1" applyFont="1" applyBorder="1"/>
    <xf numFmtId="0" fontId="0" fillId="0" borderId="0" xfId="0"/>
    <xf numFmtId="49" fontId="17" fillId="0" borderId="14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>
      <alignment wrapText="1"/>
    </xf>
    <xf numFmtId="3" fontId="20" fillId="0" borderId="15" xfId="0" applyNumberFormat="1" applyFont="1" applyBorder="1"/>
    <xf numFmtId="3" fontId="17" fillId="0" borderId="0" xfId="0" applyNumberFormat="1" applyFont="1"/>
    <xf numFmtId="3" fontId="17" fillId="0" borderId="15" xfId="0" applyNumberFormat="1" applyFont="1" applyBorder="1"/>
    <xf numFmtId="49" fontId="17" fillId="0" borderId="14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>
      <alignment wrapText="1"/>
    </xf>
    <xf numFmtId="0" fontId="20" fillId="0" borderId="15" xfId="0" applyFont="1" applyBorder="1"/>
    <xf numFmtId="3" fontId="20" fillId="0" borderId="15" xfId="0" applyNumberFormat="1" applyFont="1" applyBorder="1"/>
    <xf numFmtId="0" fontId="20" fillId="0" borderId="15" xfId="0" applyFont="1" applyBorder="1" applyAlignment="1">
      <alignment horizontal="left" wrapText="1"/>
    </xf>
    <xf numFmtId="3" fontId="17" fillId="0" borderId="0" xfId="0" applyNumberFormat="1" applyFont="1"/>
    <xf numFmtId="3" fontId="17" fillId="0" borderId="0" xfId="0" applyNumberFormat="1" applyFont="1"/>
    <xf numFmtId="3" fontId="17" fillId="0" borderId="15" xfId="0" applyNumberFormat="1" applyFont="1" applyBorder="1"/>
    <xf numFmtId="49" fontId="18" fillId="0" borderId="14" xfId="0" quotePrefix="1" applyNumberFormat="1" applyFont="1" applyBorder="1" applyProtection="1">
      <protection locked="0"/>
    </xf>
    <xf numFmtId="0" fontId="17" fillId="0" borderId="0" xfId="0" quotePrefix="1" applyNumberFormat="1" applyFont="1" applyFill="1" applyBorder="1" applyAlignment="1" applyProtection="1"/>
    <xf numFmtId="0" fontId="17" fillId="0" borderId="15" xfId="0" quotePrefix="1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/>
    <xf numFmtId="0" fontId="18" fillId="2" borderId="8" xfId="0" applyNumberFormat="1" applyFont="1" applyFill="1" applyBorder="1" applyAlignment="1" applyProtection="1"/>
    <xf numFmtId="3" fontId="17" fillId="2" borderId="7" xfId="0" applyNumberFormat="1" applyFont="1" applyFill="1" applyBorder="1" applyAlignment="1" applyProtection="1"/>
    <xf numFmtId="0" fontId="17" fillId="35" borderId="15" xfId="0" quotePrefix="1" applyNumberFormat="1" applyFont="1" applyFill="1" applyBorder="1" applyAlignment="1" applyProtection="1">
      <alignment horizontal="left"/>
    </xf>
    <xf numFmtId="0" fontId="17" fillId="36" borderId="15" xfId="0" quotePrefix="1" applyNumberFormat="1" applyFont="1" applyFill="1" applyBorder="1" applyAlignment="1" applyProtection="1">
      <alignment horizontal="left"/>
    </xf>
    <xf numFmtId="0" fontId="17" fillId="37" borderId="15" xfId="0" quotePrefix="1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/>
    <xf numFmtId="3" fontId="40" fillId="0" borderId="1" xfId="0" applyNumberFormat="1" applyFont="1" applyFill="1" applyBorder="1" applyAlignment="1" applyProtection="1"/>
    <xf numFmtId="0" fontId="41" fillId="0" borderId="0" xfId="0" applyFont="1"/>
    <xf numFmtId="3" fontId="41" fillId="0" borderId="0" xfId="0" applyNumberFormat="1" applyFont="1"/>
    <xf numFmtId="0" fontId="18" fillId="2" borderId="9" xfId="0" applyNumberFormat="1" applyFont="1" applyFill="1" applyBorder="1" applyAlignment="1" applyProtection="1">
      <alignment horizontal="center" wrapText="1"/>
    </xf>
    <xf numFmtId="0" fontId="42" fillId="0" borderId="0" xfId="0" applyFont="1"/>
    <xf numFmtId="0" fontId="19" fillId="0" borderId="15" xfId="0" applyFont="1" applyBorder="1" applyAlignment="1"/>
    <xf numFmtId="0" fontId="17" fillId="0" borderId="8" xfId="0" quotePrefix="1" applyFont="1" applyBorder="1"/>
    <xf numFmtId="0" fontId="17" fillId="0" borderId="8" xfId="0" applyFont="1" applyBorder="1"/>
    <xf numFmtId="3" fontId="17" fillId="0" borderId="8" xfId="0" applyNumberFormat="1" applyFont="1" applyBorder="1"/>
    <xf numFmtId="3" fontId="17" fillId="0" borderId="7" xfId="0" applyNumberFormat="1" applyFont="1" applyBorder="1"/>
    <xf numFmtId="3" fontId="20" fillId="0" borderId="0" xfId="0" applyNumberFormat="1" applyFont="1" applyBorder="1"/>
    <xf numFmtId="0" fontId="18" fillId="2" borderId="10" xfId="0" applyNumberFormat="1" applyFont="1" applyFill="1" applyBorder="1" applyAlignment="1" applyProtection="1">
      <alignment horizontal="center" wrapText="1"/>
    </xf>
    <xf numFmtId="0" fontId="41" fillId="0" borderId="0" xfId="0" applyFont="1" applyAlignment="1">
      <alignment horizontal="right"/>
    </xf>
    <xf numFmtId="0" fontId="40" fillId="35" borderId="0" xfId="0" quotePrefix="1" applyNumberFormat="1" applyFont="1" applyFill="1" applyBorder="1" applyAlignment="1" applyProtection="1">
      <alignment horizontal="right"/>
    </xf>
    <xf numFmtId="0" fontId="40" fillId="36" borderId="0" xfId="0" quotePrefix="1" applyNumberFormat="1" applyFont="1" applyFill="1" applyBorder="1" applyAlignment="1" applyProtection="1">
      <alignment horizontal="right"/>
    </xf>
    <xf numFmtId="0" fontId="40" fillId="37" borderId="0" xfId="0" quotePrefix="1" applyNumberFormat="1" applyFont="1" applyFill="1" applyBorder="1" applyAlignment="1" applyProtection="1">
      <alignment horizontal="right"/>
    </xf>
    <xf numFmtId="3" fontId="17" fillId="0" borderId="8" xfId="0" applyNumberFormat="1" applyFont="1" applyFill="1" applyBorder="1"/>
    <xf numFmtId="3" fontId="17" fillId="0" borderId="15" xfId="0" applyNumberFormat="1" applyFont="1" applyFill="1" applyBorder="1"/>
    <xf numFmtId="3" fontId="20" fillId="0" borderId="13" xfId="0" applyNumberFormat="1" applyFont="1" applyBorder="1"/>
    <xf numFmtId="3" fontId="17" fillId="0" borderId="13" xfId="0" applyNumberFormat="1" applyFont="1" applyBorder="1"/>
    <xf numFmtId="3" fontId="20" fillId="0" borderId="10" xfId="0" applyNumberFormat="1" applyFont="1" applyBorder="1"/>
    <xf numFmtId="0" fontId="17" fillId="2" borderId="15" xfId="0" applyNumberFormat="1" applyFont="1" applyFill="1" applyBorder="1" applyAlignment="1" applyProtection="1">
      <alignment horizontal="center" wrapText="1"/>
    </xf>
    <xf numFmtId="0" fontId="17" fillId="2" borderId="9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right"/>
    </xf>
    <xf numFmtId="0" fontId="18" fillId="2" borderId="10" xfId="0" applyNumberFormat="1" applyFont="1" applyFill="1" applyBorder="1" applyAlignment="1" applyProtection="1">
      <alignment horizontal="right" wrapText="1"/>
    </xf>
    <xf numFmtId="3" fontId="20" fillId="2" borderId="7" xfId="0" applyNumberFormat="1" applyFont="1" applyFill="1" applyBorder="1" applyAlignment="1"/>
    <xf numFmtId="3" fontId="17" fillId="2" borderId="10" xfId="0" applyNumberFormat="1" applyFont="1" applyFill="1" applyBorder="1" applyAlignment="1" applyProtection="1"/>
    <xf numFmtId="0" fontId="20" fillId="0" borderId="13" xfId="0" applyFont="1" applyBorder="1"/>
    <xf numFmtId="0" fontId="0" fillId="0" borderId="28" xfId="0" applyBorder="1"/>
    <xf numFmtId="0" fontId="17" fillId="2" borderId="11" xfId="0" applyNumberFormat="1" applyFont="1" applyFill="1" applyBorder="1" applyAlignment="1" applyProtection="1">
      <alignment horizontal="center"/>
    </xf>
    <xf numFmtId="3" fontId="18" fillId="0" borderId="11" xfId="0" applyNumberFormat="1" applyFont="1" applyFill="1" applyBorder="1" applyAlignment="1" applyProtection="1"/>
    <xf numFmtId="3" fontId="18" fillId="0" borderId="14" xfId="0" applyNumberFormat="1" applyFont="1" applyFill="1" applyBorder="1" applyAlignment="1" applyProtection="1"/>
    <xf numFmtId="3" fontId="17" fillId="0" borderId="14" xfId="0" applyNumberFormat="1" applyFont="1" applyBorder="1"/>
    <xf numFmtId="3" fontId="17" fillId="0" borderId="12" xfId="0" applyNumberFormat="1" applyFont="1" applyFill="1" applyBorder="1" applyAlignment="1" applyProtection="1"/>
    <xf numFmtId="0" fontId="18" fillId="2" borderId="12" xfId="0" applyNumberFormat="1" applyFont="1" applyFill="1" applyBorder="1" applyAlignment="1" applyProtection="1">
      <alignment horizontal="center" wrapText="1"/>
    </xf>
    <xf numFmtId="3" fontId="17" fillId="2" borderId="12" xfId="0" applyNumberFormat="1" applyFont="1" applyFill="1" applyBorder="1" applyAlignment="1" applyProtection="1"/>
    <xf numFmtId="3" fontId="43" fillId="0" borderId="15" xfId="0" applyNumberFormat="1" applyFont="1" applyFill="1" applyBorder="1" applyAlignment="1" applyProtection="1"/>
    <xf numFmtId="0" fontId="19" fillId="0" borderId="15" xfId="0" applyFont="1" applyFill="1" applyBorder="1"/>
    <xf numFmtId="3" fontId="20" fillId="0" borderId="13" xfId="0" applyNumberFormat="1" applyFont="1" applyFill="1" applyBorder="1"/>
    <xf numFmtId="0" fontId="17" fillId="2" borderId="12" xfId="0" applyNumberFormat="1" applyFont="1" applyFill="1" applyBorder="1" applyAlignment="1" applyProtection="1">
      <alignment horizontal="center" wrapText="1"/>
    </xf>
    <xf numFmtId="0" fontId="17" fillId="2" borderId="25" xfId="0" applyNumberFormat="1" applyFont="1" applyFill="1" applyBorder="1" applyAlignment="1" applyProtection="1"/>
    <xf numFmtId="0" fontId="17" fillId="2" borderId="27" xfId="0" applyNumberFormat="1" applyFont="1" applyFill="1" applyBorder="1" applyAlignment="1" applyProtection="1"/>
    <xf numFmtId="3" fontId="17" fillId="2" borderId="25" xfId="0" applyNumberFormat="1" applyFont="1" applyFill="1" applyBorder="1" applyAlignment="1" applyProtection="1"/>
    <xf numFmtId="3" fontId="17" fillId="2" borderId="27" xfId="0" applyNumberFormat="1" applyFont="1" applyFill="1" applyBorder="1" applyAlignment="1" applyProtection="1"/>
    <xf numFmtId="3" fontId="17" fillId="2" borderId="26" xfId="0" applyNumberFormat="1" applyFont="1" applyFill="1" applyBorder="1" applyAlignment="1" applyProtection="1"/>
    <xf numFmtId="0" fontId="19" fillId="2" borderId="28" xfId="0" applyFont="1" applyFill="1" applyBorder="1"/>
    <xf numFmtId="0" fontId="17" fillId="0" borderId="15" xfId="3" applyFont="1" applyBorder="1" applyAlignment="1">
      <alignment wrapText="1"/>
    </xf>
    <xf numFmtId="0" fontId="20" fillId="0" borderId="25" xfId="0" applyFont="1" applyBorder="1"/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B1" zoomScaleNormal="100" workbookViewId="0">
      <selection activeCell="C16" sqref="C16"/>
    </sheetView>
  </sheetViews>
  <sheetFormatPr defaultRowHeight="12" x14ac:dyDescent="0.2"/>
  <cols>
    <col min="3" max="3" width="34.33203125" customWidth="1"/>
    <col min="4" max="4" width="18.33203125" hidden="1" customWidth="1"/>
    <col min="5" max="5" width="15.1640625" hidden="1" customWidth="1"/>
    <col min="6" max="8" width="15.5" customWidth="1"/>
    <col min="9" max="9" width="16.33203125" bestFit="1" customWidth="1"/>
  </cols>
  <sheetData>
    <row r="1" spans="1:9" s="45" customFormat="1" x14ac:dyDescent="0.2">
      <c r="C1" s="45" t="s">
        <v>231</v>
      </c>
    </row>
    <row r="2" spans="1:9" s="165" customFormat="1" x14ac:dyDescent="0.2">
      <c r="C2" s="165" t="s">
        <v>516</v>
      </c>
    </row>
    <row r="3" spans="1:9" s="45" customFormat="1" x14ac:dyDescent="0.2"/>
    <row r="4" spans="1:9" ht="12.75" x14ac:dyDescent="0.2">
      <c r="A4" s="1"/>
      <c r="B4" s="1"/>
      <c r="C4" s="2"/>
      <c r="D4" s="3" t="s">
        <v>0</v>
      </c>
      <c r="E4" s="18" t="s">
        <v>1</v>
      </c>
      <c r="F4" s="3" t="s">
        <v>2</v>
      </c>
      <c r="G4" s="4" t="s">
        <v>3</v>
      </c>
      <c r="H4" s="5" t="s">
        <v>4</v>
      </c>
      <c r="I4" s="20" t="s">
        <v>123</v>
      </c>
    </row>
    <row r="5" spans="1:9" ht="25.5" x14ac:dyDescent="0.2">
      <c r="A5" s="1"/>
      <c r="B5" s="1"/>
      <c r="C5" s="6"/>
      <c r="D5" s="7" t="s">
        <v>156</v>
      </c>
      <c r="E5" s="23" t="s">
        <v>206</v>
      </c>
      <c r="F5" s="8">
        <v>2018</v>
      </c>
      <c r="G5" s="105" t="s">
        <v>232</v>
      </c>
      <c r="H5" s="10" t="s">
        <v>5</v>
      </c>
      <c r="I5" s="9" t="s">
        <v>233</v>
      </c>
    </row>
    <row r="6" spans="1:9" ht="12.75" x14ac:dyDescent="0.2">
      <c r="A6" s="1"/>
      <c r="B6" s="1"/>
      <c r="C6" s="31"/>
      <c r="D6" s="16"/>
      <c r="E6" s="54"/>
      <c r="F6" s="16"/>
      <c r="G6" s="54"/>
      <c r="H6" s="16"/>
      <c r="I6" s="53"/>
    </row>
    <row r="7" spans="1:9" ht="12.75" x14ac:dyDescent="0.2">
      <c r="A7" s="1"/>
      <c r="B7" s="1"/>
      <c r="C7" s="11" t="s">
        <v>202</v>
      </c>
      <c r="D7" s="67">
        <f>SUM('1 Økonomi og Erhverv'!D50)</f>
        <v>26268935</v>
      </c>
      <c r="E7" s="67">
        <f>SUM('1 Økonomi og Erhverv'!E50)</f>
        <v>84580361.579999968</v>
      </c>
      <c r="F7" s="67">
        <f>SUM('1 Økonomi og Erhverv'!F50)</f>
        <v>15134000</v>
      </c>
      <c r="G7" s="67">
        <f>SUM('1 Økonomi og Erhverv'!I50)</f>
        <v>6684311.5199999996</v>
      </c>
      <c r="H7" s="67">
        <f>SUM('1 Økonomi og Erhverv'!J50)</f>
        <v>13476170.479999999</v>
      </c>
      <c r="I7" s="67">
        <f>SUM('1 Økonomi og Erhverv'!K50)</f>
        <v>18822677</v>
      </c>
    </row>
    <row r="8" spans="1:9" ht="12.75" x14ac:dyDescent="0.2">
      <c r="A8" s="1"/>
      <c r="B8" s="1"/>
      <c r="C8" s="11" t="s">
        <v>6</v>
      </c>
      <c r="D8" s="67">
        <f>SUM('2 Plan og Teknik'!E63)</f>
        <v>174509321</v>
      </c>
      <c r="E8" s="67">
        <f>SUM('2 Plan og Teknik'!F63)</f>
        <v>143784191.87000006</v>
      </c>
      <c r="F8" s="67">
        <f>SUM('2 Plan og Teknik'!I63)</f>
        <v>79174148</v>
      </c>
      <c r="G8" s="67">
        <f>SUM('2 Plan og Teknik'!J63)</f>
        <v>8277400.5999999996</v>
      </c>
      <c r="H8" s="67">
        <f>SUM('2 Plan og Teknik'!K63)</f>
        <v>70896747.400000006</v>
      </c>
      <c r="I8" s="67">
        <f>SUM('2 Plan og Teknik'!L63)</f>
        <v>66082533</v>
      </c>
    </row>
    <row r="9" spans="1:9" ht="12.75" x14ac:dyDescent="0.2">
      <c r="A9" s="1"/>
      <c r="B9" s="1"/>
      <c r="C9" s="182" t="s">
        <v>506</v>
      </c>
      <c r="D9" s="67">
        <f>SUM('3 Børn og Læring'!D23)</f>
        <v>123583844</v>
      </c>
      <c r="E9" s="67">
        <f>SUM('3 Børn og Læring'!E23)</f>
        <v>101609480.87</v>
      </c>
      <c r="F9" s="67">
        <f>SUM('3 Børn og Læring'!F23)</f>
        <v>48963403</v>
      </c>
      <c r="G9" s="67">
        <f>SUM('3 Børn og Læring'!G23)</f>
        <v>1458127.44</v>
      </c>
      <c r="H9" s="67">
        <f>SUM('3 Børn og Læring'!H23)</f>
        <v>47505275.560000002</v>
      </c>
      <c r="I9" s="67">
        <f>SUM('3 Børn og Læring'!I23)</f>
        <v>27087494</v>
      </c>
    </row>
    <row r="10" spans="1:9" ht="12.75" x14ac:dyDescent="0.2">
      <c r="A10" s="1"/>
      <c r="B10" s="1"/>
      <c r="C10" s="11" t="s">
        <v>25</v>
      </c>
      <c r="D10" s="67">
        <f>SUM('4 Kultur og Fritid'!D16)</f>
        <v>31773602</v>
      </c>
      <c r="E10" s="67">
        <f>SUM('4 Kultur og Fritid'!E16)</f>
        <v>22283879.890000001</v>
      </c>
      <c r="F10" s="67">
        <f>SUM('4 Kultur og Fritid'!F16)</f>
        <v>16254215</v>
      </c>
      <c r="G10" s="67">
        <f>SUM('4 Kultur og Fritid'!G16)</f>
        <v>1331327.77</v>
      </c>
      <c r="H10" s="67">
        <f>SUM('4 Kultur og Fritid'!H16)</f>
        <v>14922887.23</v>
      </c>
      <c r="I10" s="67">
        <f>SUM('4 Kultur og Fritid'!I16)</f>
        <v>12587795</v>
      </c>
    </row>
    <row r="11" spans="1:9" ht="12.75" x14ac:dyDescent="0.2">
      <c r="A11" s="1"/>
      <c r="B11" s="1"/>
      <c r="C11" s="11" t="s">
        <v>26</v>
      </c>
      <c r="D11" s="67">
        <f>SUM('5 Social og Sundhed'!D20)</f>
        <v>6835804</v>
      </c>
      <c r="E11" s="67">
        <f>SUM('5 Social og Sundhed'!E20)</f>
        <v>2523409.6500000004</v>
      </c>
      <c r="F11" s="67">
        <f>SUM('5 Social og Sundhed'!F20)</f>
        <v>24348908</v>
      </c>
      <c r="G11" s="67">
        <f>SUM('5 Social og Sundhed'!G20)</f>
        <v>1903356.77</v>
      </c>
      <c r="H11" s="67">
        <f>SUM('5 Social og Sundhed'!H20)</f>
        <v>22445551.23</v>
      </c>
      <c r="I11" s="67">
        <f>SUM('5 Social og Sundhed'!I20)</f>
        <v>23750327</v>
      </c>
    </row>
    <row r="12" spans="1:9" ht="12.75" x14ac:dyDescent="0.2">
      <c r="A12" s="1"/>
      <c r="B12" s="1"/>
      <c r="C12" s="11" t="s">
        <v>27</v>
      </c>
      <c r="D12" s="67">
        <f>SUM('Bolig-erhvervs-indtægter'!D91)</f>
        <v>5685000</v>
      </c>
      <c r="E12" s="67">
        <f>SUM('Bolig-erhvervs-indtægter'!E91)</f>
        <v>-80457986.850000024</v>
      </c>
      <c r="F12" s="67">
        <f>SUM('Bolig-erhvervs-indtægter'!F91)</f>
        <v>-5192000</v>
      </c>
      <c r="G12" s="67">
        <f>SUM('Bolig-erhvervs-indtægter'!I91)</f>
        <v>55734.14</v>
      </c>
      <c r="H12" s="67">
        <f>SUM('Bolig-erhvervs-indtægter'!J91)</f>
        <v>-5247734.1400000006</v>
      </c>
      <c r="I12" s="67">
        <f>SUM('Bolig-erhvervs-indtægter'!K91)</f>
        <v>-5000000</v>
      </c>
    </row>
    <row r="13" spans="1:9" ht="12.75" x14ac:dyDescent="0.2">
      <c r="A13" s="1"/>
      <c r="B13" s="1"/>
      <c r="C13" s="52" t="s">
        <v>28</v>
      </c>
      <c r="D13" s="33">
        <f>'Bolig-erhverv-udstykning'!D204</f>
        <v>13846025</v>
      </c>
      <c r="E13" s="33">
        <f>'Bolig-erhverv-udstykning'!E204</f>
        <v>77764313.319999993</v>
      </c>
      <c r="F13" s="33">
        <f>'Bolig-erhverv-udstykning'!F204</f>
        <v>5192000</v>
      </c>
      <c r="G13" s="33">
        <f>'Bolig-erhverv-udstykning'!I204</f>
        <v>3178537.39</v>
      </c>
      <c r="H13" s="33">
        <f>'Bolig-erhverv-udstykning'!J204</f>
        <v>-5259734.3900000006</v>
      </c>
      <c r="I13" s="33">
        <f>'Bolig-erhverv-udstykning'!K204</f>
        <v>-2824457</v>
      </c>
    </row>
    <row r="14" spans="1:9" ht="16.350000000000001" customHeight="1" x14ac:dyDescent="0.2">
      <c r="A14" s="1"/>
      <c r="B14" s="1"/>
      <c r="C14" s="68"/>
      <c r="D14" s="69"/>
      <c r="E14" s="70"/>
      <c r="F14" s="69"/>
      <c r="G14" s="70"/>
      <c r="H14" s="69"/>
      <c r="I14" s="71"/>
    </row>
    <row r="15" spans="1:9" ht="12.75" x14ac:dyDescent="0.2">
      <c r="A15" s="1"/>
      <c r="B15" s="1"/>
      <c r="C15" s="72" t="s">
        <v>29</v>
      </c>
      <c r="D15" s="73">
        <f t="shared" ref="D15:I15" si="0">SUM(D7:D14)</f>
        <v>382502531</v>
      </c>
      <c r="E15" s="74">
        <f t="shared" si="0"/>
        <v>352087650.32999998</v>
      </c>
      <c r="F15" s="73">
        <f t="shared" si="0"/>
        <v>183874674</v>
      </c>
      <c r="G15" s="74">
        <f t="shared" si="0"/>
        <v>22888795.629999999</v>
      </c>
      <c r="H15" s="73">
        <f t="shared" si="0"/>
        <v>158739163.37</v>
      </c>
      <c r="I15" s="73">
        <f t="shared" si="0"/>
        <v>140506369</v>
      </c>
    </row>
    <row r="16" spans="1:9" ht="12.75" x14ac:dyDescent="0.2">
      <c r="A16" s="1"/>
      <c r="B16" s="1"/>
      <c r="C16" s="1"/>
      <c r="D16" s="1"/>
      <c r="E16" s="1"/>
      <c r="F16" s="1"/>
      <c r="G16" s="1"/>
      <c r="H16" s="1"/>
    </row>
    <row r="19" spans="6:6" x14ac:dyDescent="0.2">
      <c r="F19" s="14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topLeftCell="B1" zoomScaleNormal="100" workbookViewId="0">
      <selection activeCell="C2" sqref="C2"/>
    </sheetView>
  </sheetViews>
  <sheetFormatPr defaultRowHeight="12" x14ac:dyDescent="0.2"/>
  <cols>
    <col min="1" max="1" width="8.5" style="29" hidden="1" customWidth="1"/>
    <col min="3" max="3" width="56.5" customWidth="1"/>
    <col min="4" max="4" width="14.5" hidden="1" customWidth="1"/>
    <col min="5" max="5" width="15.1640625" hidden="1" customWidth="1"/>
    <col min="6" max="6" width="13.1640625" customWidth="1"/>
    <col min="7" max="7" width="11.33203125" style="165" bestFit="1" customWidth="1"/>
    <col min="8" max="8" width="13.5" style="165" bestFit="1" customWidth="1"/>
    <col min="9" max="9" width="10.83203125" bestFit="1" customWidth="1"/>
    <col min="10" max="11" width="11.83203125" bestFit="1" customWidth="1"/>
    <col min="12" max="12" width="32.33203125" customWidth="1"/>
  </cols>
  <sheetData>
    <row r="1" spans="1:12" s="98" customFormat="1" x14ac:dyDescent="0.2">
      <c r="B1" s="165" t="s">
        <v>231</v>
      </c>
      <c r="G1" s="165"/>
      <c r="H1" s="165"/>
    </row>
    <row r="2" spans="1:12" ht="15" x14ac:dyDescent="0.25">
      <c r="A2" s="60"/>
      <c r="B2" s="165"/>
      <c r="C2" s="60"/>
    </row>
    <row r="3" spans="1:12" ht="12.75" x14ac:dyDescent="0.2">
      <c r="A3" s="17"/>
      <c r="B3" s="17"/>
      <c r="C3" s="17" t="s">
        <v>70</v>
      </c>
      <c r="D3" s="19" t="s">
        <v>0</v>
      </c>
      <c r="E3" s="17" t="s">
        <v>1</v>
      </c>
      <c r="F3" s="218" t="s">
        <v>554</v>
      </c>
      <c r="G3" s="19" t="s">
        <v>512</v>
      </c>
      <c r="H3" s="19" t="s">
        <v>2</v>
      </c>
      <c r="I3" s="19" t="s">
        <v>3</v>
      </c>
      <c r="J3" s="19" t="s">
        <v>4</v>
      </c>
      <c r="K3" s="19" t="s">
        <v>123</v>
      </c>
      <c r="L3" s="20" t="s">
        <v>30</v>
      </c>
    </row>
    <row r="4" spans="1:12" ht="24" customHeight="1" x14ac:dyDescent="0.2">
      <c r="A4" s="39" t="s">
        <v>122</v>
      </c>
      <c r="B4" s="21"/>
      <c r="C4" s="21"/>
      <c r="D4" s="22" t="s">
        <v>234</v>
      </c>
      <c r="E4" s="22" t="s">
        <v>235</v>
      </c>
      <c r="F4" s="228" t="s">
        <v>555</v>
      </c>
      <c r="G4" s="192">
        <v>2018</v>
      </c>
      <c r="H4" s="192">
        <v>2018</v>
      </c>
      <c r="I4" s="9" t="s">
        <v>232</v>
      </c>
      <c r="J4" s="22" t="s">
        <v>5</v>
      </c>
      <c r="K4" s="22">
        <v>2018</v>
      </c>
      <c r="L4" s="36"/>
    </row>
    <row r="5" spans="1:12" s="98" customFormat="1" ht="13.15" customHeight="1" x14ac:dyDescent="0.2">
      <c r="A5" s="62"/>
      <c r="B5" s="112"/>
      <c r="C5" s="116"/>
      <c r="D5" s="113"/>
      <c r="E5" s="117"/>
      <c r="F5" s="113"/>
      <c r="G5" s="178"/>
      <c r="H5" s="178"/>
      <c r="I5" s="117"/>
      <c r="J5" s="113"/>
      <c r="K5" s="67"/>
      <c r="L5" s="44"/>
    </row>
    <row r="6" spans="1:12" s="98" customFormat="1" ht="13.15" customHeight="1" x14ac:dyDescent="0.2">
      <c r="A6" s="62"/>
      <c r="B6" s="179" t="s">
        <v>65</v>
      </c>
      <c r="C6" s="116" t="s">
        <v>237</v>
      </c>
      <c r="D6" s="113">
        <v>0</v>
      </c>
      <c r="E6" s="117">
        <v>1242881.33</v>
      </c>
      <c r="F6" s="113">
        <v>0</v>
      </c>
      <c r="G6" s="178">
        <v>0</v>
      </c>
      <c r="H6" s="178">
        <f>F6+G6</f>
        <v>0</v>
      </c>
      <c r="I6" s="117">
        <v>30546.44</v>
      </c>
      <c r="J6" s="113">
        <f t="shared" ref="J6:J49" si="0">SUM(F6-I6)</f>
        <v>-30546.44</v>
      </c>
      <c r="K6" s="67">
        <v>0</v>
      </c>
      <c r="L6" s="44" t="s">
        <v>545</v>
      </c>
    </row>
    <row r="7" spans="1:12" s="98" customFormat="1" ht="13.15" customHeight="1" x14ac:dyDescent="0.2">
      <c r="A7" s="62"/>
      <c r="B7" s="114" t="s">
        <v>238</v>
      </c>
      <c r="C7" s="116" t="s">
        <v>239</v>
      </c>
      <c r="D7" s="113">
        <v>0</v>
      </c>
      <c r="E7" s="117">
        <v>-72000</v>
      </c>
      <c r="F7" s="113">
        <v>0</v>
      </c>
      <c r="G7" s="178">
        <v>72000</v>
      </c>
      <c r="H7" s="178">
        <f t="shared" ref="H7:H50" si="1">F7+G7</f>
        <v>72000</v>
      </c>
      <c r="I7" s="117">
        <v>0</v>
      </c>
      <c r="J7" s="113">
        <f>H7-I7</f>
        <v>72000</v>
      </c>
      <c r="K7" s="67">
        <v>72000</v>
      </c>
      <c r="L7" s="44" t="s">
        <v>552</v>
      </c>
    </row>
    <row r="8" spans="1:12" ht="13.15" customHeight="1" x14ac:dyDescent="0.2">
      <c r="A8" s="62"/>
      <c r="B8" s="114" t="s">
        <v>240</v>
      </c>
      <c r="C8" s="116" t="s">
        <v>241</v>
      </c>
      <c r="D8" s="113">
        <v>0</v>
      </c>
      <c r="E8" s="117">
        <v>1410060</v>
      </c>
      <c r="F8" s="113">
        <v>0</v>
      </c>
      <c r="G8" s="178">
        <v>0</v>
      </c>
      <c r="H8" s="178">
        <f t="shared" si="1"/>
        <v>0</v>
      </c>
      <c r="I8" s="117">
        <v>1410060</v>
      </c>
      <c r="J8" s="113">
        <f t="shared" ref="J8:J47" si="2">H8-I8</f>
        <v>-1410060</v>
      </c>
      <c r="K8" s="67">
        <v>1410060</v>
      </c>
      <c r="L8" s="44" t="s">
        <v>552</v>
      </c>
    </row>
    <row r="9" spans="1:12" ht="13.15" customHeight="1" x14ac:dyDescent="0.2">
      <c r="A9" s="32"/>
      <c r="B9" s="114" t="s">
        <v>66</v>
      </c>
      <c r="C9" s="116" t="s">
        <v>67</v>
      </c>
      <c r="D9" s="113">
        <v>6231200</v>
      </c>
      <c r="E9" s="117">
        <v>8031764.8700000001</v>
      </c>
      <c r="F9" s="113">
        <v>5344000</v>
      </c>
      <c r="G9" s="178">
        <v>1369011</v>
      </c>
      <c r="H9" s="178">
        <f t="shared" si="1"/>
        <v>6713011</v>
      </c>
      <c r="I9" s="117">
        <v>3169575.89</v>
      </c>
      <c r="J9" s="113">
        <f t="shared" si="2"/>
        <v>3543435.11</v>
      </c>
      <c r="K9" s="67">
        <v>6713011</v>
      </c>
      <c r="L9" s="44" t="s">
        <v>552</v>
      </c>
    </row>
    <row r="10" spans="1:12" ht="13.15" hidden="1" customHeight="1" x14ac:dyDescent="0.2">
      <c r="A10" s="32"/>
      <c r="B10" s="114" t="s">
        <v>242</v>
      </c>
      <c r="C10" s="116" t="s">
        <v>243</v>
      </c>
      <c r="D10" s="113">
        <v>6383901</v>
      </c>
      <c r="E10" s="117">
        <v>6383613.0099999998</v>
      </c>
      <c r="F10" s="113">
        <v>0</v>
      </c>
      <c r="G10" s="178"/>
      <c r="H10" s="178">
        <f t="shared" si="1"/>
        <v>0</v>
      </c>
      <c r="I10" s="117">
        <v>0</v>
      </c>
      <c r="J10" s="113">
        <f t="shared" si="2"/>
        <v>0</v>
      </c>
      <c r="K10" s="67"/>
      <c r="L10" s="44" t="s">
        <v>552</v>
      </c>
    </row>
    <row r="11" spans="1:12" ht="13.15" hidden="1" customHeight="1" x14ac:dyDescent="0.2">
      <c r="A11" s="32"/>
      <c r="B11" s="114" t="s">
        <v>31</v>
      </c>
      <c r="C11" s="116" t="s">
        <v>124</v>
      </c>
      <c r="D11" s="113">
        <v>0</v>
      </c>
      <c r="E11" s="117">
        <v>1160435.04</v>
      </c>
      <c r="F11" s="113">
        <v>0</v>
      </c>
      <c r="G11" s="178"/>
      <c r="H11" s="178">
        <f t="shared" si="1"/>
        <v>0</v>
      </c>
      <c r="I11" s="117">
        <v>0</v>
      </c>
      <c r="J11" s="113">
        <f t="shared" si="2"/>
        <v>0</v>
      </c>
      <c r="K11" s="67"/>
      <c r="L11" s="44" t="s">
        <v>552</v>
      </c>
    </row>
    <row r="12" spans="1:12" ht="13.15" hidden="1" customHeight="1" x14ac:dyDescent="0.2">
      <c r="A12" s="32"/>
      <c r="B12" s="114" t="s">
        <v>244</v>
      </c>
      <c r="C12" s="116" t="s">
        <v>245</v>
      </c>
      <c r="D12" s="113">
        <v>0</v>
      </c>
      <c r="E12" s="117">
        <v>-201897.5</v>
      </c>
      <c r="F12" s="113">
        <v>0</v>
      </c>
      <c r="G12" s="178"/>
      <c r="H12" s="178">
        <f t="shared" si="1"/>
        <v>0</v>
      </c>
      <c r="I12" s="117">
        <v>0</v>
      </c>
      <c r="J12" s="113">
        <f t="shared" si="2"/>
        <v>0</v>
      </c>
      <c r="K12" s="104"/>
      <c r="L12" s="44" t="s">
        <v>552</v>
      </c>
    </row>
    <row r="13" spans="1:12" s="98" customFormat="1" ht="13.15" hidden="1" customHeight="1" x14ac:dyDescent="0.2">
      <c r="A13" s="32"/>
      <c r="B13" s="112" t="s">
        <v>207</v>
      </c>
      <c r="C13" s="116" t="s">
        <v>208</v>
      </c>
      <c r="D13" s="113">
        <v>0</v>
      </c>
      <c r="E13" s="117">
        <v>-246926.27</v>
      </c>
      <c r="F13" s="113">
        <v>0</v>
      </c>
      <c r="G13" s="178"/>
      <c r="H13" s="178">
        <f t="shared" si="1"/>
        <v>0</v>
      </c>
      <c r="I13" s="117">
        <v>0</v>
      </c>
      <c r="J13" s="113">
        <f t="shared" si="2"/>
        <v>0</v>
      </c>
      <c r="K13" s="67"/>
      <c r="L13" s="44" t="s">
        <v>552</v>
      </c>
    </row>
    <row r="14" spans="1:12" s="98" customFormat="1" ht="13.15" hidden="1" customHeight="1" x14ac:dyDescent="0.2">
      <c r="A14" s="32"/>
      <c r="B14" s="112" t="s">
        <v>32</v>
      </c>
      <c r="C14" s="116" t="s">
        <v>125</v>
      </c>
      <c r="D14" s="113">
        <v>0</v>
      </c>
      <c r="E14" s="117">
        <v>5434635.8700000001</v>
      </c>
      <c r="F14" s="113">
        <v>0</v>
      </c>
      <c r="G14" s="178"/>
      <c r="H14" s="178">
        <f t="shared" si="1"/>
        <v>0</v>
      </c>
      <c r="I14" s="117">
        <v>0</v>
      </c>
      <c r="J14" s="113">
        <f t="shared" si="2"/>
        <v>0</v>
      </c>
      <c r="K14" s="67"/>
      <c r="L14" s="44" t="s">
        <v>552</v>
      </c>
    </row>
    <row r="15" spans="1:12" s="165" customFormat="1" ht="13.15" customHeight="1" x14ac:dyDescent="0.2">
      <c r="A15" s="32"/>
      <c r="B15" s="112" t="s">
        <v>126</v>
      </c>
      <c r="C15" s="116" t="s">
        <v>246</v>
      </c>
      <c r="D15" s="113">
        <v>0</v>
      </c>
      <c r="E15" s="178">
        <v>140360</v>
      </c>
      <c r="F15" s="113">
        <v>3206000</v>
      </c>
      <c r="G15" s="178">
        <v>5674814</v>
      </c>
      <c r="H15" s="178">
        <f t="shared" si="1"/>
        <v>8880814</v>
      </c>
      <c r="I15" s="178">
        <v>0</v>
      </c>
      <c r="J15" s="113">
        <f t="shared" si="2"/>
        <v>8880814</v>
      </c>
      <c r="K15" s="67">
        <v>3206000</v>
      </c>
      <c r="L15" s="44" t="s">
        <v>552</v>
      </c>
    </row>
    <row r="16" spans="1:12" s="165" customFormat="1" ht="13.15" customHeight="1" x14ac:dyDescent="0.2">
      <c r="A16" s="32"/>
      <c r="B16" s="112" t="s">
        <v>247</v>
      </c>
      <c r="C16" s="116" t="s">
        <v>248</v>
      </c>
      <c r="D16" s="113">
        <v>0</v>
      </c>
      <c r="E16" s="178">
        <v>274502.5</v>
      </c>
      <c r="F16" s="113">
        <v>0</v>
      </c>
      <c r="G16" s="178">
        <v>-268655</v>
      </c>
      <c r="H16" s="178">
        <f t="shared" si="1"/>
        <v>-268655</v>
      </c>
      <c r="I16" s="178">
        <v>5847.5</v>
      </c>
      <c r="J16" s="113">
        <f t="shared" si="2"/>
        <v>-274502.5</v>
      </c>
      <c r="K16" s="67">
        <v>1500000</v>
      </c>
      <c r="L16" s="44" t="s">
        <v>552</v>
      </c>
    </row>
    <row r="17" spans="1:12" s="165" customFormat="1" ht="13.15" customHeight="1" x14ac:dyDescent="0.2">
      <c r="A17" s="32"/>
      <c r="B17" s="112" t="s">
        <v>249</v>
      </c>
      <c r="C17" s="116" t="s">
        <v>250</v>
      </c>
      <c r="D17" s="113">
        <v>0</v>
      </c>
      <c r="E17" s="178">
        <v>31775</v>
      </c>
      <c r="F17" s="113">
        <v>0</v>
      </c>
      <c r="G17" s="178">
        <v>0</v>
      </c>
      <c r="H17" s="178">
        <f t="shared" si="1"/>
        <v>0</v>
      </c>
      <c r="I17" s="178">
        <v>31775</v>
      </c>
      <c r="J17" s="113">
        <f t="shared" si="2"/>
        <v>-31775</v>
      </c>
      <c r="K17" s="67"/>
      <c r="L17" s="44" t="s">
        <v>552</v>
      </c>
    </row>
    <row r="18" spans="1:12" s="165" customFormat="1" ht="13.15" customHeight="1" x14ac:dyDescent="0.2">
      <c r="A18" s="32"/>
      <c r="B18" s="112" t="s">
        <v>251</v>
      </c>
      <c r="C18" s="116" t="s">
        <v>252</v>
      </c>
      <c r="D18" s="113">
        <v>0</v>
      </c>
      <c r="E18" s="178">
        <v>39722.99</v>
      </c>
      <c r="F18" s="113">
        <v>0</v>
      </c>
      <c r="G18" s="178">
        <v>0</v>
      </c>
      <c r="H18" s="178">
        <f t="shared" si="1"/>
        <v>0</v>
      </c>
      <c r="I18" s="178">
        <v>39722.99</v>
      </c>
      <c r="J18" s="113">
        <f t="shared" si="2"/>
        <v>-39722.99</v>
      </c>
      <c r="K18" s="67"/>
      <c r="L18" s="44" t="s">
        <v>558</v>
      </c>
    </row>
    <row r="19" spans="1:12" s="165" customFormat="1" ht="13.15" customHeight="1" x14ac:dyDescent="0.2">
      <c r="A19" s="32"/>
      <c r="B19" s="112" t="s">
        <v>253</v>
      </c>
      <c r="C19" s="116" t="s">
        <v>254</v>
      </c>
      <c r="D19" s="113">
        <v>0</v>
      </c>
      <c r="E19" s="178">
        <v>8860.76</v>
      </c>
      <c r="F19" s="113">
        <v>0</v>
      </c>
      <c r="G19" s="178">
        <v>0</v>
      </c>
      <c r="H19" s="178">
        <f t="shared" si="1"/>
        <v>0</v>
      </c>
      <c r="I19" s="178">
        <v>8860.76</v>
      </c>
      <c r="J19" s="113">
        <f t="shared" si="2"/>
        <v>-8860.76</v>
      </c>
      <c r="K19" s="67"/>
      <c r="L19" s="44" t="s">
        <v>558</v>
      </c>
    </row>
    <row r="20" spans="1:12" s="165" customFormat="1" ht="13.15" customHeight="1" x14ac:dyDescent="0.2">
      <c r="A20" s="32"/>
      <c r="B20" s="112" t="s">
        <v>255</v>
      </c>
      <c r="C20" s="116" t="s">
        <v>256</v>
      </c>
      <c r="D20" s="113">
        <v>0</v>
      </c>
      <c r="E20" s="178">
        <v>15069.75</v>
      </c>
      <c r="F20" s="113">
        <v>0</v>
      </c>
      <c r="G20" s="178">
        <v>0</v>
      </c>
      <c r="H20" s="178">
        <f t="shared" si="1"/>
        <v>0</v>
      </c>
      <c r="I20" s="178">
        <v>15069.75</v>
      </c>
      <c r="J20" s="113">
        <f t="shared" si="2"/>
        <v>-15069.75</v>
      </c>
      <c r="K20" s="67"/>
      <c r="L20" s="44" t="s">
        <v>558</v>
      </c>
    </row>
    <row r="21" spans="1:12" s="165" customFormat="1" ht="13.15" customHeight="1" x14ac:dyDescent="0.2">
      <c r="A21" s="32"/>
      <c r="B21" s="112" t="s">
        <v>157</v>
      </c>
      <c r="C21" s="116" t="s">
        <v>158</v>
      </c>
      <c r="D21" s="113">
        <v>569448</v>
      </c>
      <c r="E21" s="178">
        <v>1237958.72</v>
      </c>
      <c r="F21" s="113">
        <v>0</v>
      </c>
      <c r="G21" s="178">
        <v>-663332</v>
      </c>
      <c r="H21" s="178">
        <f t="shared" si="1"/>
        <v>-663332</v>
      </c>
      <c r="I21" s="178">
        <v>5178.88</v>
      </c>
      <c r="J21" s="113">
        <f t="shared" si="2"/>
        <v>-668510.88</v>
      </c>
      <c r="K21" s="67">
        <v>0</v>
      </c>
      <c r="L21" s="44" t="s">
        <v>559</v>
      </c>
    </row>
    <row r="22" spans="1:12" s="165" customFormat="1" ht="13.15" hidden="1" customHeight="1" x14ac:dyDescent="0.2">
      <c r="A22" s="32"/>
      <c r="B22" s="112" t="s">
        <v>257</v>
      </c>
      <c r="C22" s="116" t="s">
        <v>258</v>
      </c>
      <c r="D22" s="113">
        <v>141845</v>
      </c>
      <c r="E22" s="178">
        <v>153454.42000000001</v>
      </c>
      <c r="F22" s="113">
        <v>0</v>
      </c>
      <c r="G22" s="178"/>
      <c r="H22" s="178">
        <f t="shared" si="1"/>
        <v>0</v>
      </c>
      <c r="I22" s="178">
        <v>0</v>
      </c>
      <c r="J22" s="113">
        <f t="shared" si="2"/>
        <v>0</v>
      </c>
      <c r="K22" s="67"/>
      <c r="L22" s="44"/>
    </row>
    <row r="23" spans="1:12" s="165" customFormat="1" ht="13.15" customHeight="1" x14ac:dyDescent="0.2">
      <c r="A23" s="32"/>
      <c r="B23" s="112" t="s">
        <v>159</v>
      </c>
      <c r="C23" s="116" t="s">
        <v>259</v>
      </c>
      <c r="D23" s="113">
        <v>314560</v>
      </c>
      <c r="E23" s="178">
        <v>91672.82</v>
      </c>
      <c r="F23" s="113">
        <v>320000</v>
      </c>
      <c r="G23" s="178">
        <v>222887</v>
      </c>
      <c r="H23" s="178">
        <f t="shared" si="1"/>
        <v>542887</v>
      </c>
      <c r="I23" s="178">
        <v>0</v>
      </c>
      <c r="J23" s="113">
        <f t="shared" si="2"/>
        <v>542887</v>
      </c>
      <c r="K23" s="67">
        <v>542887</v>
      </c>
      <c r="L23" s="44" t="s">
        <v>552</v>
      </c>
    </row>
    <row r="24" spans="1:12" s="98" customFormat="1" ht="13.15" hidden="1" customHeight="1" x14ac:dyDescent="0.2">
      <c r="A24" s="32"/>
      <c r="B24" s="112" t="s">
        <v>33</v>
      </c>
      <c r="C24" s="116" t="s">
        <v>34</v>
      </c>
      <c r="D24" s="113">
        <v>964976</v>
      </c>
      <c r="E24" s="117">
        <v>1117298.55</v>
      </c>
      <c r="F24" s="113">
        <v>0</v>
      </c>
      <c r="G24" s="178"/>
      <c r="H24" s="178">
        <f t="shared" si="1"/>
        <v>0</v>
      </c>
      <c r="I24" s="117">
        <v>0</v>
      </c>
      <c r="J24" s="113">
        <f t="shared" si="2"/>
        <v>0</v>
      </c>
      <c r="K24" s="67"/>
      <c r="L24" s="44"/>
    </row>
    <row r="25" spans="1:12" s="98" customFormat="1" ht="13.15" customHeight="1" x14ac:dyDescent="0.2">
      <c r="A25" s="32"/>
      <c r="B25" s="112" t="s">
        <v>35</v>
      </c>
      <c r="C25" s="116" t="s">
        <v>127</v>
      </c>
      <c r="D25" s="113">
        <v>471260</v>
      </c>
      <c r="E25" s="117">
        <v>30915742.809999999</v>
      </c>
      <c r="F25" s="113">
        <v>0</v>
      </c>
      <c r="G25" s="178">
        <v>0</v>
      </c>
      <c r="H25" s="178">
        <f t="shared" si="1"/>
        <v>0</v>
      </c>
      <c r="I25" s="117">
        <v>809148.96</v>
      </c>
      <c r="J25" s="113">
        <f t="shared" si="2"/>
        <v>-809148.96</v>
      </c>
      <c r="K25" s="67"/>
      <c r="L25" s="44" t="s">
        <v>557</v>
      </c>
    </row>
    <row r="26" spans="1:12" s="98" customFormat="1" ht="13.15" hidden="1" customHeight="1" x14ac:dyDescent="0.2">
      <c r="A26" s="32"/>
      <c r="B26" s="112" t="s">
        <v>260</v>
      </c>
      <c r="C26" s="116" t="s">
        <v>261</v>
      </c>
      <c r="D26" s="113">
        <v>0</v>
      </c>
      <c r="E26" s="117">
        <v>291037.84999999998</v>
      </c>
      <c r="F26" s="113">
        <v>0</v>
      </c>
      <c r="G26" s="178"/>
      <c r="H26" s="178">
        <f t="shared" si="1"/>
        <v>0</v>
      </c>
      <c r="I26" s="117">
        <v>0</v>
      </c>
      <c r="J26" s="113">
        <f t="shared" si="2"/>
        <v>0</v>
      </c>
      <c r="K26" s="67"/>
      <c r="L26" s="44"/>
    </row>
    <row r="27" spans="1:12" s="98" customFormat="1" ht="13.15" customHeight="1" x14ac:dyDescent="0.2">
      <c r="A27" s="32"/>
      <c r="B27" s="112" t="s">
        <v>128</v>
      </c>
      <c r="C27" s="116" t="s">
        <v>262</v>
      </c>
      <c r="D27" s="113">
        <v>1864450</v>
      </c>
      <c r="E27" s="117">
        <v>7285204.8499999996</v>
      </c>
      <c r="F27" s="113">
        <v>0</v>
      </c>
      <c r="G27" s="178">
        <v>0</v>
      </c>
      <c r="H27" s="178">
        <f t="shared" si="1"/>
        <v>0</v>
      </c>
      <c r="I27" s="117">
        <v>83172</v>
      </c>
      <c r="J27" s="113">
        <f t="shared" si="2"/>
        <v>-83172</v>
      </c>
      <c r="K27" s="67"/>
      <c r="L27" s="44" t="s">
        <v>557</v>
      </c>
    </row>
    <row r="28" spans="1:12" s="98" customFormat="1" ht="13.15" hidden="1" customHeight="1" x14ac:dyDescent="0.2">
      <c r="A28" s="32"/>
      <c r="B28" s="112" t="s">
        <v>263</v>
      </c>
      <c r="C28" s="116" t="s">
        <v>264</v>
      </c>
      <c r="D28" s="113">
        <v>14444</v>
      </c>
      <c r="E28" s="117">
        <v>211579.42</v>
      </c>
      <c r="F28" s="113">
        <v>0</v>
      </c>
      <c r="G28" s="178"/>
      <c r="H28" s="178">
        <f t="shared" si="1"/>
        <v>0</v>
      </c>
      <c r="I28" s="117">
        <v>0</v>
      </c>
      <c r="J28" s="113">
        <f t="shared" si="2"/>
        <v>0</v>
      </c>
      <c r="K28" s="67"/>
      <c r="L28" s="44" t="s">
        <v>557</v>
      </c>
    </row>
    <row r="29" spans="1:12" s="98" customFormat="1" ht="13.15" customHeight="1" x14ac:dyDescent="0.2">
      <c r="A29" s="32"/>
      <c r="B29" s="112" t="s">
        <v>129</v>
      </c>
      <c r="C29" s="116" t="s">
        <v>130</v>
      </c>
      <c r="D29" s="113">
        <v>24000</v>
      </c>
      <c r="E29" s="117">
        <v>1722202.35</v>
      </c>
      <c r="F29" s="113">
        <v>0</v>
      </c>
      <c r="G29" s="178">
        <v>0</v>
      </c>
      <c r="H29" s="178">
        <f t="shared" si="1"/>
        <v>0</v>
      </c>
      <c r="I29" s="117">
        <v>74838.990000000005</v>
      </c>
      <c r="J29" s="113">
        <f t="shared" si="2"/>
        <v>-74838.990000000005</v>
      </c>
      <c r="K29" s="67"/>
      <c r="L29" s="44" t="s">
        <v>557</v>
      </c>
    </row>
    <row r="30" spans="1:12" s="98" customFormat="1" ht="13.15" customHeight="1" x14ac:dyDescent="0.2">
      <c r="A30" s="32"/>
      <c r="B30" s="112" t="s">
        <v>160</v>
      </c>
      <c r="C30" s="116" t="s">
        <v>161</v>
      </c>
      <c r="D30" s="113">
        <v>1018000</v>
      </c>
      <c r="E30" s="117">
        <v>0</v>
      </c>
      <c r="F30" s="113">
        <v>1072000</v>
      </c>
      <c r="G30" s="178">
        <v>1018000</v>
      </c>
      <c r="H30" s="178">
        <f t="shared" si="1"/>
        <v>2090000</v>
      </c>
      <c r="I30" s="117">
        <v>0</v>
      </c>
      <c r="J30" s="113">
        <f t="shared" si="2"/>
        <v>2090000</v>
      </c>
      <c r="K30" s="67">
        <v>0</v>
      </c>
      <c r="L30" s="44"/>
    </row>
    <row r="31" spans="1:12" s="98" customFormat="1" ht="13.15" hidden="1" customHeight="1" x14ac:dyDescent="0.2">
      <c r="A31" s="32"/>
      <c r="B31" s="112" t="s">
        <v>265</v>
      </c>
      <c r="C31" s="116" t="s">
        <v>266</v>
      </c>
      <c r="D31" s="113">
        <v>109900</v>
      </c>
      <c r="E31" s="117">
        <v>109695</v>
      </c>
      <c r="F31" s="113">
        <v>0</v>
      </c>
      <c r="G31" s="178"/>
      <c r="H31" s="178">
        <f t="shared" si="1"/>
        <v>0</v>
      </c>
      <c r="I31" s="117">
        <v>0</v>
      </c>
      <c r="J31" s="113">
        <f t="shared" si="2"/>
        <v>0</v>
      </c>
      <c r="K31" s="67"/>
      <c r="L31" s="44"/>
    </row>
    <row r="32" spans="1:12" s="98" customFormat="1" ht="13.15" hidden="1" customHeight="1" x14ac:dyDescent="0.2">
      <c r="A32" s="32"/>
      <c r="B32" s="112" t="s">
        <v>267</v>
      </c>
      <c r="C32" s="116" t="s">
        <v>268</v>
      </c>
      <c r="D32" s="113">
        <v>0</v>
      </c>
      <c r="E32" s="117">
        <v>54333.3</v>
      </c>
      <c r="F32" s="113">
        <v>0</v>
      </c>
      <c r="G32" s="178"/>
      <c r="H32" s="178">
        <f t="shared" si="1"/>
        <v>0</v>
      </c>
      <c r="I32" s="117">
        <v>0</v>
      </c>
      <c r="J32" s="113">
        <f t="shared" si="2"/>
        <v>0</v>
      </c>
      <c r="K32" s="67"/>
      <c r="L32" s="103"/>
    </row>
    <row r="33" spans="1:12" s="98" customFormat="1" ht="13.15" hidden="1" customHeight="1" x14ac:dyDescent="0.2">
      <c r="A33" s="32"/>
      <c r="B33" s="145" t="s">
        <v>131</v>
      </c>
      <c r="C33" s="116" t="s">
        <v>132</v>
      </c>
      <c r="D33" s="113">
        <v>0</v>
      </c>
      <c r="E33" s="117">
        <v>3622.26</v>
      </c>
      <c r="F33" s="113">
        <v>0</v>
      </c>
      <c r="G33" s="178"/>
      <c r="H33" s="178">
        <f t="shared" si="1"/>
        <v>0</v>
      </c>
      <c r="I33" s="117">
        <v>0</v>
      </c>
      <c r="J33" s="113">
        <f t="shared" si="2"/>
        <v>0</v>
      </c>
      <c r="K33" s="67"/>
      <c r="L33" s="103"/>
    </row>
    <row r="34" spans="1:12" s="45" customFormat="1" ht="13.15" hidden="1" customHeight="1" x14ac:dyDescent="0.2">
      <c r="A34" s="32"/>
      <c r="B34" s="112" t="s">
        <v>209</v>
      </c>
      <c r="C34" s="116" t="s">
        <v>210</v>
      </c>
      <c r="D34" s="113">
        <v>0</v>
      </c>
      <c r="E34" s="117">
        <v>117319.19</v>
      </c>
      <c r="F34" s="113">
        <v>0</v>
      </c>
      <c r="G34" s="178"/>
      <c r="H34" s="178">
        <f t="shared" si="1"/>
        <v>0</v>
      </c>
      <c r="I34" s="117">
        <v>0</v>
      </c>
      <c r="J34" s="113">
        <f t="shared" si="2"/>
        <v>0</v>
      </c>
      <c r="K34" s="104"/>
      <c r="L34" s="44"/>
    </row>
    <row r="35" spans="1:12" s="45" customFormat="1" ht="13.15" hidden="1" customHeight="1" x14ac:dyDescent="0.2">
      <c r="A35" s="32"/>
      <c r="B35" s="112" t="s">
        <v>269</v>
      </c>
      <c r="C35" s="116" t="s">
        <v>270</v>
      </c>
      <c r="D35" s="113">
        <v>1634761</v>
      </c>
      <c r="E35" s="117">
        <v>1640048</v>
      </c>
      <c r="F35" s="113">
        <v>0</v>
      </c>
      <c r="G35" s="178"/>
      <c r="H35" s="178">
        <f t="shared" si="1"/>
        <v>0</v>
      </c>
      <c r="I35" s="117">
        <v>0</v>
      </c>
      <c r="J35" s="113">
        <f t="shared" si="2"/>
        <v>0</v>
      </c>
      <c r="K35" s="67"/>
      <c r="L35" s="44"/>
    </row>
    <row r="36" spans="1:12" s="98" customFormat="1" ht="13.15" hidden="1" customHeight="1" x14ac:dyDescent="0.2">
      <c r="A36" s="32"/>
      <c r="B36" s="112" t="s">
        <v>271</v>
      </c>
      <c r="C36" s="116" t="s">
        <v>272</v>
      </c>
      <c r="D36" s="113">
        <v>15500</v>
      </c>
      <c r="E36" s="117">
        <v>2011001.24</v>
      </c>
      <c r="F36" s="113">
        <v>0</v>
      </c>
      <c r="G36" s="178"/>
      <c r="H36" s="178">
        <f t="shared" si="1"/>
        <v>0</v>
      </c>
      <c r="I36" s="117">
        <v>0</v>
      </c>
      <c r="J36" s="113">
        <f t="shared" si="2"/>
        <v>0</v>
      </c>
      <c r="K36" s="67"/>
      <c r="L36" s="44"/>
    </row>
    <row r="37" spans="1:12" s="45" customFormat="1" ht="13.15" customHeight="1" x14ac:dyDescent="0.2">
      <c r="A37" s="32"/>
      <c r="B37" s="112" t="s">
        <v>36</v>
      </c>
      <c r="C37" s="116" t="s">
        <v>133</v>
      </c>
      <c r="D37" s="113">
        <v>0</v>
      </c>
      <c r="E37" s="117">
        <v>2336827.21</v>
      </c>
      <c r="F37" s="113">
        <v>0</v>
      </c>
      <c r="G37" s="178">
        <v>0</v>
      </c>
      <c r="H37" s="178">
        <f t="shared" si="1"/>
        <v>0</v>
      </c>
      <c r="I37" s="117">
        <v>81584.09</v>
      </c>
      <c r="J37" s="113">
        <f t="shared" si="2"/>
        <v>-81584.09</v>
      </c>
      <c r="K37" s="67"/>
      <c r="L37" s="44" t="s">
        <v>557</v>
      </c>
    </row>
    <row r="38" spans="1:12" s="45" customFormat="1" ht="13.15" hidden="1" customHeight="1" x14ac:dyDescent="0.2">
      <c r="A38" s="32"/>
      <c r="B38" s="112" t="s">
        <v>273</v>
      </c>
      <c r="C38" s="116" t="s">
        <v>274</v>
      </c>
      <c r="D38" s="113">
        <v>2250</v>
      </c>
      <c r="E38" s="117">
        <v>2250</v>
      </c>
      <c r="F38" s="113">
        <v>0</v>
      </c>
      <c r="G38" s="178"/>
      <c r="H38" s="178">
        <f t="shared" si="1"/>
        <v>0</v>
      </c>
      <c r="I38" s="117">
        <v>0</v>
      </c>
      <c r="J38" s="113">
        <f t="shared" si="2"/>
        <v>0</v>
      </c>
      <c r="K38" s="67"/>
      <c r="L38" s="44" t="s">
        <v>557</v>
      </c>
    </row>
    <row r="39" spans="1:12" s="45" customFormat="1" ht="13.15" customHeight="1" x14ac:dyDescent="0.2">
      <c r="A39" s="32"/>
      <c r="B39" s="112" t="s">
        <v>275</v>
      </c>
      <c r="C39" s="116" t="s">
        <v>276</v>
      </c>
      <c r="D39" s="113">
        <v>0</v>
      </c>
      <c r="E39" s="117">
        <v>422465.22</v>
      </c>
      <c r="F39" s="113">
        <v>0</v>
      </c>
      <c r="G39" s="178">
        <v>0</v>
      </c>
      <c r="H39" s="178">
        <f t="shared" si="1"/>
        <v>0</v>
      </c>
      <c r="I39" s="117">
        <v>422465.22</v>
      </c>
      <c r="J39" s="113">
        <f t="shared" si="2"/>
        <v>-422465.22</v>
      </c>
      <c r="K39" s="104"/>
      <c r="L39" s="44" t="s">
        <v>557</v>
      </c>
    </row>
    <row r="40" spans="1:12" s="45" customFormat="1" ht="13.15" customHeight="1" x14ac:dyDescent="0.2">
      <c r="A40" s="32"/>
      <c r="B40" s="112" t="s">
        <v>37</v>
      </c>
      <c r="C40" s="116" t="s">
        <v>134</v>
      </c>
      <c r="D40" s="113">
        <v>0</v>
      </c>
      <c r="E40" s="117">
        <v>3000223.82</v>
      </c>
      <c r="F40" s="113">
        <v>0</v>
      </c>
      <c r="G40" s="178">
        <v>0</v>
      </c>
      <c r="H40" s="178">
        <f t="shared" si="1"/>
        <v>0</v>
      </c>
      <c r="I40" s="117">
        <v>256641.78</v>
      </c>
      <c r="J40" s="113">
        <f t="shared" si="2"/>
        <v>-256641.78</v>
      </c>
      <c r="K40" s="67"/>
      <c r="L40" s="44" t="s">
        <v>557</v>
      </c>
    </row>
    <row r="41" spans="1:12" s="45" customFormat="1" ht="13.15" hidden="1" customHeight="1" x14ac:dyDescent="0.2">
      <c r="A41" s="32"/>
      <c r="B41" s="112" t="s">
        <v>277</v>
      </c>
      <c r="C41" s="116" t="s">
        <v>278</v>
      </c>
      <c r="D41" s="113">
        <v>0</v>
      </c>
      <c r="E41" s="117">
        <v>78717</v>
      </c>
      <c r="F41" s="113">
        <v>0</v>
      </c>
      <c r="G41" s="178"/>
      <c r="H41" s="178">
        <f t="shared" si="1"/>
        <v>0</v>
      </c>
      <c r="I41" s="117">
        <v>0</v>
      </c>
      <c r="J41" s="113">
        <f t="shared" si="2"/>
        <v>0</v>
      </c>
      <c r="K41" s="67"/>
      <c r="L41" s="44" t="s">
        <v>557</v>
      </c>
    </row>
    <row r="42" spans="1:12" s="45" customFormat="1" ht="2.4500000000000002" hidden="1" customHeight="1" x14ac:dyDescent="0.2">
      <c r="A42" s="32"/>
      <c r="B42" s="112" t="s">
        <v>68</v>
      </c>
      <c r="C42" s="116" t="s">
        <v>135</v>
      </c>
      <c r="D42" s="113">
        <v>0</v>
      </c>
      <c r="E42" s="117">
        <v>1190925.4099999999</v>
      </c>
      <c r="F42" s="113">
        <v>0</v>
      </c>
      <c r="G42" s="178"/>
      <c r="H42" s="178">
        <f t="shared" si="1"/>
        <v>0</v>
      </c>
      <c r="I42" s="117">
        <v>0</v>
      </c>
      <c r="J42" s="113">
        <f t="shared" si="2"/>
        <v>0</v>
      </c>
      <c r="K42" s="67"/>
      <c r="L42" s="44" t="s">
        <v>557</v>
      </c>
    </row>
    <row r="43" spans="1:12" s="45" customFormat="1" ht="13.15" hidden="1" customHeight="1" x14ac:dyDescent="0.2">
      <c r="A43" s="32"/>
      <c r="B43" s="112" t="s">
        <v>279</v>
      </c>
      <c r="C43" s="116" t="s">
        <v>280</v>
      </c>
      <c r="D43" s="113">
        <v>0</v>
      </c>
      <c r="E43" s="117">
        <v>178940.86</v>
      </c>
      <c r="F43" s="113">
        <v>0</v>
      </c>
      <c r="G43" s="178"/>
      <c r="H43" s="178">
        <f t="shared" si="1"/>
        <v>0</v>
      </c>
      <c r="I43" s="117">
        <v>0</v>
      </c>
      <c r="J43" s="113">
        <f t="shared" si="2"/>
        <v>0</v>
      </c>
      <c r="K43" s="67"/>
      <c r="L43" s="44" t="s">
        <v>557</v>
      </c>
    </row>
    <row r="44" spans="1:12" s="45" customFormat="1" ht="13.15" hidden="1" customHeight="1" x14ac:dyDescent="0.2">
      <c r="A44" s="32"/>
      <c r="B44" s="112" t="s">
        <v>281</v>
      </c>
      <c r="C44" s="116" t="s">
        <v>282</v>
      </c>
      <c r="D44" s="113">
        <v>0</v>
      </c>
      <c r="E44" s="117">
        <v>38070</v>
      </c>
      <c r="F44" s="113">
        <v>0</v>
      </c>
      <c r="G44" s="178"/>
      <c r="H44" s="178">
        <f t="shared" si="1"/>
        <v>0</v>
      </c>
      <c r="I44" s="117">
        <v>0</v>
      </c>
      <c r="J44" s="113">
        <f t="shared" si="2"/>
        <v>0</v>
      </c>
      <c r="K44" s="67"/>
      <c r="L44" s="44" t="s">
        <v>557</v>
      </c>
    </row>
    <row r="45" spans="1:12" s="165" customFormat="1" ht="13.15" customHeight="1" x14ac:dyDescent="0.2">
      <c r="A45" s="32"/>
      <c r="B45" s="112" t="s">
        <v>136</v>
      </c>
      <c r="C45" s="116" t="s">
        <v>137</v>
      </c>
      <c r="D45" s="113">
        <v>4308440</v>
      </c>
      <c r="E45" s="178">
        <v>4766225.82</v>
      </c>
      <c r="F45" s="113">
        <v>0</v>
      </c>
      <c r="G45" s="178"/>
      <c r="H45" s="178">
        <f t="shared" si="1"/>
        <v>0</v>
      </c>
      <c r="I45" s="178">
        <v>239823.27</v>
      </c>
      <c r="J45" s="113">
        <f t="shared" si="2"/>
        <v>-239823.27</v>
      </c>
      <c r="K45" s="67"/>
      <c r="L45" s="44" t="s">
        <v>557</v>
      </c>
    </row>
    <row r="46" spans="1:12" s="165" customFormat="1" ht="23.45" customHeight="1" x14ac:dyDescent="0.2">
      <c r="A46" s="32"/>
      <c r="B46" s="112" t="s">
        <v>38</v>
      </c>
      <c r="C46" s="116" t="s">
        <v>560</v>
      </c>
      <c r="D46" s="113">
        <v>0</v>
      </c>
      <c r="E46" s="178">
        <v>0</v>
      </c>
      <c r="F46" s="113">
        <v>5192000</v>
      </c>
      <c r="G46" s="178">
        <v>-2656962</v>
      </c>
      <c r="H46" s="178">
        <f t="shared" si="1"/>
        <v>2535038</v>
      </c>
      <c r="I46" s="178">
        <v>0</v>
      </c>
      <c r="J46" s="113">
        <f t="shared" si="2"/>
        <v>2535038</v>
      </c>
      <c r="K46" s="67">
        <v>5192000</v>
      </c>
      <c r="L46" s="235" t="s">
        <v>556</v>
      </c>
    </row>
    <row r="47" spans="1:12" s="165" customFormat="1" ht="15.6" customHeight="1" x14ac:dyDescent="0.2">
      <c r="A47" s="32"/>
      <c r="B47" s="112" t="s">
        <v>39</v>
      </c>
      <c r="C47" s="116" t="s">
        <v>40</v>
      </c>
      <c r="D47" s="113">
        <v>2200000</v>
      </c>
      <c r="E47" s="178">
        <v>1950688.11</v>
      </c>
      <c r="F47" s="113">
        <v>0</v>
      </c>
      <c r="G47" s="178">
        <v>258719</v>
      </c>
      <c r="H47" s="178">
        <f t="shared" si="1"/>
        <v>258719</v>
      </c>
      <c r="I47" s="178">
        <v>0</v>
      </c>
      <c r="J47" s="113">
        <f t="shared" si="2"/>
        <v>258719</v>
      </c>
      <c r="K47" s="67">
        <v>258719</v>
      </c>
      <c r="L47" s="235" t="s">
        <v>552</v>
      </c>
    </row>
    <row r="48" spans="1:12" s="165" customFormat="1" ht="13.15" hidden="1" customHeight="1" x14ac:dyDescent="0.2">
      <c r="A48" s="32"/>
      <c r="B48" s="112"/>
      <c r="C48" s="116"/>
      <c r="D48" s="113"/>
      <c r="E48" s="178"/>
      <c r="F48" s="113"/>
      <c r="G48" s="178"/>
      <c r="H48" s="178">
        <f t="shared" si="1"/>
        <v>0</v>
      </c>
      <c r="I48" s="178"/>
      <c r="J48" s="113">
        <f t="shared" si="0"/>
        <v>0</v>
      </c>
      <c r="K48" s="67"/>
      <c r="L48" s="103"/>
    </row>
    <row r="49" spans="1:12" ht="13.15" hidden="1" customHeight="1" x14ac:dyDescent="0.2">
      <c r="A49" s="32"/>
      <c r="B49" s="112"/>
      <c r="C49" s="116"/>
      <c r="D49" s="113"/>
      <c r="E49" s="117"/>
      <c r="F49" s="113"/>
      <c r="G49" s="178"/>
      <c r="H49" s="178">
        <f t="shared" si="1"/>
        <v>0</v>
      </c>
      <c r="I49" s="117"/>
      <c r="J49" s="113">
        <f t="shared" si="0"/>
        <v>0</v>
      </c>
      <c r="K49" s="67"/>
      <c r="L49" s="44"/>
    </row>
    <row r="50" spans="1:12" s="45" customFormat="1" ht="16.149999999999999" customHeight="1" x14ac:dyDescent="0.2">
      <c r="A50" s="75"/>
      <c r="B50" s="229"/>
      <c r="C50" s="230"/>
      <c r="D50" s="231">
        <f>SUM(D5:D49)</f>
        <v>26268935</v>
      </c>
      <c r="E50" s="232">
        <f>SUM(E5:E49)</f>
        <v>84580361.579999968</v>
      </c>
      <c r="F50" s="233">
        <f>SUM(F5:F49)</f>
        <v>15134000</v>
      </c>
      <c r="G50" s="231">
        <f>SUM(G5:G49)</f>
        <v>5026482</v>
      </c>
      <c r="H50" s="231">
        <f t="shared" si="1"/>
        <v>20160482</v>
      </c>
      <c r="I50" s="231">
        <f>SUM(I5:I49)</f>
        <v>6684311.5199999996</v>
      </c>
      <c r="J50" s="231">
        <f>SUM(J5:J49)</f>
        <v>13476170.479999999</v>
      </c>
      <c r="K50" s="231">
        <f>SUM(K8:K49)</f>
        <v>18822677</v>
      </c>
      <c r="L50" s="234"/>
    </row>
    <row r="51" spans="1:12" s="45" customFormat="1" x14ac:dyDescent="0.2">
      <c r="G51" s="165"/>
      <c r="H51" s="165"/>
    </row>
    <row r="52" spans="1:12" s="45" customFormat="1" x14ac:dyDescent="0.2">
      <c r="G52" s="165"/>
      <c r="H52" s="165"/>
    </row>
    <row r="53" spans="1:12" s="45" customFormat="1" x14ac:dyDescent="0.2">
      <c r="G53" s="165"/>
      <c r="H53" s="165"/>
    </row>
    <row r="54" spans="1:12" s="45" customFormat="1" x14ac:dyDescent="0.2">
      <c r="G54" s="165"/>
      <c r="H54" s="165"/>
    </row>
    <row r="55" spans="1:12" s="45" customFormat="1" x14ac:dyDescent="0.2">
      <c r="G55" s="165"/>
      <c r="H55" s="165"/>
    </row>
    <row r="56" spans="1:12" s="45" customFormat="1" x14ac:dyDescent="0.2">
      <c r="G56" s="165"/>
      <c r="H56" s="165"/>
    </row>
    <row r="57" spans="1:12" s="45" customFormat="1" x14ac:dyDescent="0.2">
      <c r="G57" s="165"/>
      <c r="H57" s="165"/>
    </row>
    <row r="58" spans="1:12" s="45" customFormat="1" x14ac:dyDescent="0.2">
      <c r="G58" s="165"/>
      <c r="H58" s="165"/>
    </row>
    <row r="59" spans="1:12" s="45" customFormat="1" x14ac:dyDescent="0.2">
      <c r="G59" s="165"/>
      <c r="H59" s="165"/>
    </row>
    <row r="60" spans="1:12" s="45" customFormat="1" x14ac:dyDescent="0.2">
      <c r="G60" s="165"/>
      <c r="H60" s="165"/>
    </row>
    <row r="61" spans="1:12" s="45" customFormat="1" x14ac:dyDescent="0.2">
      <c r="G61" s="165"/>
      <c r="H61" s="165"/>
    </row>
    <row r="62" spans="1:12" s="45" customFormat="1" x14ac:dyDescent="0.2">
      <c r="G62" s="165"/>
      <c r="H62" s="165"/>
    </row>
    <row r="63" spans="1:12" s="45" customFormat="1" x14ac:dyDescent="0.2">
      <c r="G63" s="165"/>
      <c r="H63" s="165"/>
    </row>
    <row r="64" spans="1:12" s="45" customFormat="1" x14ac:dyDescent="0.2">
      <c r="G64" s="165"/>
      <c r="H64" s="165"/>
    </row>
    <row r="65" spans="7:8" s="45" customFormat="1" x14ac:dyDescent="0.2">
      <c r="G65" s="165"/>
      <c r="H65" s="165"/>
    </row>
    <row r="66" spans="7:8" s="45" customFormat="1" x14ac:dyDescent="0.2">
      <c r="G66" s="165"/>
      <c r="H66" s="165"/>
    </row>
    <row r="67" spans="7:8" s="45" customFormat="1" x14ac:dyDescent="0.2">
      <c r="G67" s="165"/>
      <c r="H67" s="165"/>
    </row>
    <row r="68" spans="7:8" s="45" customFormat="1" x14ac:dyDescent="0.2">
      <c r="G68" s="165"/>
      <c r="H68" s="165"/>
    </row>
    <row r="69" spans="7:8" s="45" customFormat="1" x14ac:dyDescent="0.2">
      <c r="G69" s="165"/>
      <c r="H69" s="165"/>
    </row>
    <row r="70" spans="7:8" s="45" customFormat="1" x14ac:dyDescent="0.2">
      <c r="G70" s="165"/>
      <c r="H70" s="165"/>
    </row>
    <row r="71" spans="7:8" s="45" customFormat="1" x14ac:dyDescent="0.2">
      <c r="G71" s="165"/>
      <c r="H71" s="165"/>
    </row>
    <row r="72" spans="7:8" s="45" customFormat="1" x14ac:dyDescent="0.2">
      <c r="G72" s="165"/>
      <c r="H72" s="165"/>
    </row>
    <row r="73" spans="7:8" s="45" customFormat="1" x14ac:dyDescent="0.2">
      <c r="G73" s="165"/>
      <c r="H73" s="165"/>
    </row>
    <row r="74" spans="7:8" s="45" customFormat="1" x14ac:dyDescent="0.2">
      <c r="G74" s="165"/>
      <c r="H74" s="165"/>
    </row>
    <row r="75" spans="7:8" s="45" customFormat="1" x14ac:dyDescent="0.2">
      <c r="G75" s="165"/>
      <c r="H75" s="165"/>
    </row>
    <row r="76" spans="7:8" s="45" customFormat="1" x14ac:dyDescent="0.2">
      <c r="G76" s="165"/>
      <c r="H76" s="165"/>
    </row>
    <row r="77" spans="7:8" s="45" customFormat="1" x14ac:dyDescent="0.2">
      <c r="G77" s="165"/>
      <c r="H77" s="165"/>
    </row>
    <row r="78" spans="7:8" s="45" customFormat="1" x14ac:dyDescent="0.2">
      <c r="G78" s="165"/>
      <c r="H78" s="165"/>
    </row>
    <row r="79" spans="7:8" s="45" customFormat="1" x14ac:dyDescent="0.2">
      <c r="G79" s="165"/>
      <c r="H79" s="165"/>
    </row>
    <row r="80" spans="7:8" s="45" customFormat="1" x14ac:dyDescent="0.2">
      <c r="G80" s="165"/>
      <c r="H80" s="165"/>
    </row>
    <row r="81" spans="7:8" s="45" customFormat="1" x14ac:dyDescent="0.2">
      <c r="G81" s="165"/>
      <c r="H81" s="165"/>
    </row>
    <row r="82" spans="7:8" s="45" customFormat="1" x14ac:dyDescent="0.2">
      <c r="G82" s="165"/>
      <c r="H82" s="165"/>
    </row>
    <row r="83" spans="7:8" s="45" customFormat="1" x14ac:dyDescent="0.2">
      <c r="G83" s="165"/>
      <c r="H83" s="165"/>
    </row>
    <row r="84" spans="7:8" s="45" customFormat="1" x14ac:dyDescent="0.2">
      <c r="G84" s="165"/>
      <c r="H84" s="165"/>
    </row>
    <row r="85" spans="7:8" s="45" customFormat="1" x14ac:dyDescent="0.2">
      <c r="G85" s="165"/>
      <c r="H85" s="165"/>
    </row>
    <row r="86" spans="7:8" s="45" customFormat="1" x14ac:dyDescent="0.2">
      <c r="G86" s="165"/>
      <c r="H86" s="165"/>
    </row>
    <row r="87" spans="7:8" s="45" customFormat="1" x14ac:dyDescent="0.2">
      <c r="G87" s="165"/>
      <c r="H87" s="165"/>
    </row>
    <row r="88" spans="7:8" s="45" customFormat="1" x14ac:dyDescent="0.2">
      <c r="G88" s="165"/>
      <c r="H88" s="165"/>
    </row>
    <row r="89" spans="7:8" s="45" customFormat="1" x14ac:dyDescent="0.2">
      <c r="G89" s="165"/>
      <c r="H89" s="165"/>
    </row>
    <row r="90" spans="7:8" s="45" customFormat="1" x14ac:dyDescent="0.2">
      <c r="G90" s="165"/>
      <c r="H90" s="165"/>
    </row>
    <row r="91" spans="7:8" s="45" customFormat="1" x14ac:dyDescent="0.2">
      <c r="G91" s="165"/>
      <c r="H91" s="165"/>
    </row>
    <row r="92" spans="7:8" s="45" customFormat="1" x14ac:dyDescent="0.2">
      <c r="G92" s="165"/>
      <c r="H92" s="165"/>
    </row>
    <row r="93" spans="7:8" s="45" customFormat="1" x14ac:dyDescent="0.2">
      <c r="G93" s="165"/>
      <c r="H93" s="165"/>
    </row>
    <row r="94" spans="7:8" s="45" customFormat="1" x14ac:dyDescent="0.2">
      <c r="G94" s="165"/>
      <c r="H94" s="165"/>
    </row>
    <row r="95" spans="7:8" s="45" customFormat="1" x14ac:dyDescent="0.2">
      <c r="G95" s="165"/>
      <c r="H95" s="165"/>
    </row>
    <row r="96" spans="7:8" s="45" customFormat="1" x14ac:dyDescent="0.2">
      <c r="G96" s="165"/>
      <c r="H96" s="165"/>
    </row>
    <row r="97" spans="7:8" s="45" customFormat="1" x14ac:dyDescent="0.2">
      <c r="G97" s="165"/>
      <c r="H97" s="165"/>
    </row>
    <row r="98" spans="7:8" s="45" customFormat="1" x14ac:dyDescent="0.2">
      <c r="G98" s="165"/>
      <c r="H98" s="165"/>
    </row>
    <row r="99" spans="7:8" s="45" customFormat="1" x14ac:dyDescent="0.2">
      <c r="G99" s="165"/>
      <c r="H99" s="165"/>
    </row>
    <row r="100" spans="7:8" s="45" customFormat="1" x14ac:dyDescent="0.2">
      <c r="G100" s="165"/>
      <c r="H100" s="165"/>
    </row>
    <row r="101" spans="7:8" s="45" customFormat="1" x14ac:dyDescent="0.2">
      <c r="G101" s="165"/>
      <c r="H101" s="165"/>
    </row>
    <row r="102" spans="7:8" s="45" customFormat="1" x14ac:dyDescent="0.2">
      <c r="G102" s="165"/>
      <c r="H102" s="165"/>
    </row>
    <row r="103" spans="7:8" s="45" customFormat="1" x14ac:dyDescent="0.2">
      <c r="G103" s="165"/>
      <c r="H103" s="165"/>
    </row>
    <row r="104" spans="7:8" s="45" customFormat="1" x14ac:dyDescent="0.2">
      <c r="G104" s="165"/>
      <c r="H104" s="165"/>
    </row>
    <row r="105" spans="7:8" s="45" customFormat="1" x14ac:dyDescent="0.2">
      <c r="G105" s="165"/>
      <c r="H105" s="165"/>
    </row>
    <row r="106" spans="7:8" s="45" customFormat="1" x14ac:dyDescent="0.2">
      <c r="G106" s="165"/>
      <c r="H106" s="165"/>
    </row>
    <row r="107" spans="7:8" s="45" customFormat="1" x14ac:dyDescent="0.2">
      <c r="G107" s="165"/>
      <c r="H107" s="165"/>
    </row>
    <row r="108" spans="7:8" s="45" customFormat="1" x14ac:dyDescent="0.2">
      <c r="G108" s="165"/>
      <c r="H108" s="165"/>
    </row>
    <row r="109" spans="7:8" s="45" customFormat="1" x14ac:dyDescent="0.2">
      <c r="G109" s="165"/>
      <c r="H109" s="165"/>
    </row>
    <row r="110" spans="7:8" s="45" customFormat="1" x14ac:dyDescent="0.2">
      <c r="G110" s="165"/>
      <c r="H110" s="165"/>
    </row>
    <row r="111" spans="7:8" s="45" customFormat="1" x14ac:dyDescent="0.2">
      <c r="G111" s="165"/>
      <c r="H111" s="165"/>
    </row>
    <row r="112" spans="7:8" s="45" customFormat="1" x14ac:dyDescent="0.2">
      <c r="G112" s="165"/>
      <c r="H112" s="165"/>
    </row>
    <row r="113" spans="1:8" s="45" customFormat="1" x14ac:dyDescent="0.2">
      <c r="G113" s="165"/>
      <c r="H113" s="165"/>
    </row>
    <row r="114" spans="1:8" s="45" customFormat="1" x14ac:dyDescent="0.2">
      <c r="G114" s="165"/>
      <c r="H114" s="165"/>
    </row>
    <row r="115" spans="1:8" s="45" customFormat="1" x14ac:dyDescent="0.2">
      <c r="G115" s="165"/>
      <c r="H115" s="165"/>
    </row>
    <row r="116" spans="1:8" s="45" customFormat="1" x14ac:dyDescent="0.2">
      <c r="G116" s="165"/>
      <c r="H116" s="165"/>
    </row>
    <row r="117" spans="1:8" s="29" customFormat="1" x14ac:dyDescent="0.2">
      <c r="G117" s="165"/>
      <c r="H117" s="165"/>
    </row>
    <row r="118" spans="1:8" s="29" customFormat="1" x14ac:dyDescent="0.2">
      <c r="G118" s="165"/>
      <c r="H118" s="165"/>
    </row>
    <row r="119" spans="1:8" x14ac:dyDescent="0.2">
      <c r="A119"/>
    </row>
    <row r="120" spans="1:8" x14ac:dyDescent="0.2">
      <c r="A120"/>
    </row>
    <row r="121" spans="1:8" x14ac:dyDescent="0.2">
      <c r="A121"/>
    </row>
    <row r="122" spans="1:8" x14ac:dyDescent="0.2">
      <c r="A122"/>
    </row>
    <row r="123" spans="1:8" x14ac:dyDescent="0.2">
      <c r="A123"/>
    </row>
    <row r="124" spans="1:8" x14ac:dyDescent="0.2">
      <c r="A124"/>
    </row>
    <row r="125" spans="1:8" x14ac:dyDescent="0.2">
      <c r="A125"/>
    </row>
    <row r="126" spans="1:8" x14ac:dyDescent="0.2">
      <c r="A126"/>
    </row>
    <row r="127" spans="1:8" s="29" customFormat="1" x14ac:dyDescent="0.2">
      <c r="G127" s="165"/>
      <c r="H127" s="165"/>
    </row>
    <row r="128" spans="1:8" s="29" customFormat="1" x14ac:dyDescent="0.2">
      <c r="G128" s="165"/>
      <c r="H128" s="165"/>
    </row>
    <row r="129" spans="1:8" s="29" customFormat="1" x14ac:dyDescent="0.2">
      <c r="G129" s="165"/>
      <c r="H129" s="165"/>
    </row>
    <row r="130" spans="1:8" s="29" customFormat="1" x14ac:dyDescent="0.2">
      <c r="G130" s="165"/>
      <c r="H130" s="165"/>
    </row>
    <row r="131" spans="1:8" s="29" customFormat="1" x14ac:dyDescent="0.2">
      <c r="G131" s="165"/>
      <c r="H131" s="165"/>
    </row>
    <row r="132" spans="1:8" x14ac:dyDescent="0.2">
      <c r="A132"/>
    </row>
    <row r="133" spans="1:8" x14ac:dyDescent="0.2">
      <c r="A133"/>
    </row>
    <row r="134" spans="1:8" x14ac:dyDescent="0.2">
      <c r="A134"/>
    </row>
    <row r="135" spans="1:8" x14ac:dyDescent="0.2">
      <c r="A135"/>
    </row>
    <row r="136" spans="1:8" x14ac:dyDescent="0.2">
      <c r="A136"/>
    </row>
    <row r="137" spans="1:8" x14ac:dyDescent="0.2">
      <c r="A137"/>
    </row>
    <row r="138" spans="1:8" x14ac:dyDescent="0.2">
      <c r="A138"/>
    </row>
    <row r="139" spans="1:8" x14ac:dyDescent="0.2">
      <c r="A139"/>
    </row>
    <row r="140" spans="1:8" x14ac:dyDescent="0.2">
      <c r="A140"/>
    </row>
    <row r="141" spans="1:8" x14ac:dyDescent="0.2">
      <c r="A141"/>
    </row>
    <row r="142" spans="1:8" x14ac:dyDescent="0.2">
      <c r="A142"/>
    </row>
    <row r="143" spans="1:8" x14ac:dyDescent="0.2">
      <c r="A143"/>
    </row>
    <row r="144" spans="1:8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</sheetData>
  <pageMargins left="0" right="0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B31" zoomScaleNormal="100" workbookViewId="0">
      <selection activeCell="O52" sqref="O52"/>
    </sheetView>
  </sheetViews>
  <sheetFormatPr defaultRowHeight="12" x14ac:dyDescent="0.2"/>
  <cols>
    <col min="1" max="1" width="9.5" style="29" hidden="1" customWidth="1"/>
    <col min="2" max="2" width="9.5" style="165" customWidth="1"/>
    <col min="4" max="4" width="58.5" customWidth="1"/>
    <col min="5" max="5" width="14" hidden="1" customWidth="1"/>
    <col min="6" max="6" width="14.6640625" hidden="1" customWidth="1"/>
    <col min="7" max="7" width="13.5" customWidth="1"/>
    <col min="8" max="9" width="13.5" style="165" customWidth="1"/>
    <col min="10" max="10" width="15.1640625" customWidth="1"/>
    <col min="11" max="11" width="13.6640625" customWidth="1"/>
    <col min="12" max="12" width="15" customWidth="1"/>
    <col min="13" max="13" width="46.1640625" customWidth="1"/>
  </cols>
  <sheetData>
    <row r="1" spans="1:13" s="98" customFormat="1" ht="12.75" x14ac:dyDescent="0.2">
      <c r="B1" s="165"/>
      <c r="C1" s="193" t="s">
        <v>231</v>
      </c>
      <c r="D1" s="193"/>
      <c r="H1" s="165"/>
      <c r="I1" s="165"/>
    </row>
    <row r="2" spans="1:13" s="45" customFormat="1" ht="15" customHeight="1" x14ac:dyDescent="0.2">
      <c r="B2" s="165"/>
      <c r="C2" s="165"/>
      <c r="H2" s="165"/>
      <c r="I2" s="165"/>
    </row>
    <row r="3" spans="1:13" ht="12.75" x14ac:dyDescent="0.2">
      <c r="A3" s="17"/>
      <c r="B3" s="17"/>
      <c r="C3" s="17"/>
      <c r="D3" s="17" t="s">
        <v>69</v>
      </c>
      <c r="E3" s="19" t="s">
        <v>0</v>
      </c>
      <c r="F3" s="17" t="s">
        <v>1</v>
      </c>
      <c r="G3" s="19" t="s">
        <v>554</v>
      </c>
      <c r="H3" s="19" t="s">
        <v>512</v>
      </c>
      <c r="I3" s="19" t="s">
        <v>2</v>
      </c>
      <c r="J3" s="19" t="s">
        <v>3</v>
      </c>
      <c r="K3" s="19" t="s">
        <v>4</v>
      </c>
      <c r="L3" s="212" t="s">
        <v>123</v>
      </c>
      <c r="M3" s="19" t="s">
        <v>30</v>
      </c>
    </row>
    <row r="4" spans="1:13" ht="38.25" x14ac:dyDescent="0.2">
      <c r="A4" s="39" t="s">
        <v>122</v>
      </c>
      <c r="B4" s="39"/>
      <c r="C4" s="21"/>
      <c r="D4" s="21"/>
      <c r="E4" s="22" t="s">
        <v>234</v>
      </c>
      <c r="F4" s="22" t="s">
        <v>235</v>
      </c>
      <c r="G4" s="22" t="s">
        <v>555</v>
      </c>
      <c r="H4" s="200">
        <v>2018</v>
      </c>
      <c r="I4" s="200">
        <v>2018</v>
      </c>
      <c r="J4" s="211" t="s">
        <v>232</v>
      </c>
      <c r="K4" s="210" t="s">
        <v>5</v>
      </c>
      <c r="L4" s="213" t="s">
        <v>509</v>
      </c>
      <c r="M4" s="24"/>
    </row>
    <row r="5" spans="1:13" ht="13.15" customHeight="1" x14ac:dyDescent="0.2">
      <c r="A5" s="38"/>
      <c r="B5" s="185">
        <v>501</v>
      </c>
      <c r="C5" s="195" t="s">
        <v>121</v>
      </c>
      <c r="D5" s="196" t="s">
        <v>283</v>
      </c>
      <c r="E5" s="197">
        <v>257300</v>
      </c>
      <c r="F5" s="197">
        <v>0</v>
      </c>
      <c r="G5" s="197">
        <v>0</v>
      </c>
      <c r="H5" s="197">
        <v>257300</v>
      </c>
      <c r="I5" s="205">
        <f>G5+H5</f>
        <v>257300</v>
      </c>
      <c r="J5" s="197">
        <v>0</v>
      </c>
      <c r="K5" s="178">
        <f>SUM(I5-J5)</f>
        <v>257300</v>
      </c>
      <c r="L5" s="198">
        <v>257300</v>
      </c>
      <c r="M5" s="83"/>
    </row>
    <row r="6" spans="1:13" s="98" customFormat="1" ht="13.15" customHeight="1" x14ac:dyDescent="0.2">
      <c r="A6" s="38"/>
      <c r="B6" s="185">
        <v>501</v>
      </c>
      <c r="C6" s="140" t="s">
        <v>515</v>
      </c>
      <c r="D6" s="116" t="s">
        <v>162</v>
      </c>
      <c r="E6" s="178">
        <v>357000</v>
      </c>
      <c r="F6" s="117">
        <v>0</v>
      </c>
      <c r="G6" s="178">
        <v>0</v>
      </c>
      <c r="H6" s="178">
        <v>357000</v>
      </c>
      <c r="I6" s="206">
        <f>G6+H6</f>
        <v>357000</v>
      </c>
      <c r="J6" s="178">
        <v>0</v>
      </c>
      <c r="K6" s="178">
        <f t="shared" ref="K6:K58" si="0">SUM(I6-J6)</f>
        <v>357000</v>
      </c>
      <c r="L6" s="110">
        <v>357000</v>
      </c>
      <c r="M6" s="44"/>
    </row>
    <row r="7" spans="1:13" s="98" customFormat="1" ht="13.15" customHeight="1" x14ac:dyDescent="0.2">
      <c r="A7" s="38"/>
      <c r="B7" s="185">
        <v>501</v>
      </c>
      <c r="C7" s="139" t="s">
        <v>140</v>
      </c>
      <c r="D7" s="119" t="s">
        <v>141</v>
      </c>
      <c r="E7" s="178">
        <v>356650</v>
      </c>
      <c r="F7" s="117">
        <v>641773.5</v>
      </c>
      <c r="G7" s="178">
        <v>0</v>
      </c>
      <c r="H7" s="178">
        <v>-285123</v>
      </c>
      <c r="I7" s="206">
        <f t="shared" ref="I7:I58" si="1">G7+H7</f>
        <v>-285123</v>
      </c>
      <c r="J7" s="178">
        <v>0</v>
      </c>
      <c r="K7" s="178">
        <f t="shared" si="0"/>
        <v>-285123</v>
      </c>
      <c r="L7" s="199">
        <v>35213</v>
      </c>
      <c r="M7" s="130" t="s">
        <v>525</v>
      </c>
    </row>
    <row r="8" spans="1:13" s="165" customFormat="1" ht="13.15" customHeight="1" x14ac:dyDescent="0.2">
      <c r="A8" s="38"/>
      <c r="B8" s="185">
        <v>501</v>
      </c>
      <c r="C8" s="139" t="s">
        <v>102</v>
      </c>
      <c r="D8" s="119" t="s">
        <v>103</v>
      </c>
      <c r="E8" s="178">
        <v>68076217</v>
      </c>
      <c r="F8" s="178">
        <v>76597929.620000005</v>
      </c>
      <c r="G8" s="178">
        <v>0</v>
      </c>
      <c r="H8" s="178">
        <v>870923</v>
      </c>
      <c r="I8" s="206">
        <f t="shared" si="1"/>
        <v>870923</v>
      </c>
      <c r="J8" s="178">
        <v>248667.57</v>
      </c>
      <c r="K8" s="178">
        <f t="shared" si="0"/>
        <v>622255.42999999993</v>
      </c>
      <c r="L8" s="199">
        <v>870923</v>
      </c>
      <c r="M8" s="44" t="s">
        <v>527</v>
      </c>
    </row>
    <row r="9" spans="1:13" s="165" customFormat="1" ht="13.15" customHeight="1" x14ac:dyDescent="0.2">
      <c r="A9" s="38"/>
      <c r="B9" s="185">
        <v>501</v>
      </c>
      <c r="C9" s="139" t="s">
        <v>104</v>
      </c>
      <c r="D9" s="119" t="s">
        <v>175</v>
      </c>
      <c r="E9" s="178">
        <v>3462483</v>
      </c>
      <c r="F9" s="178">
        <v>2329111.7200000002</v>
      </c>
      <c r="G9" s="178">
        <v>1055000</v>
      </c>
      <c r="H9" s="178">
        <v>1183371</v>
      </c>
      <c r="I9" s="206">
        <f t="shared" si="1"/>
        <v>2238371</v>
      </c>
      <c r="J9" s="178">
        <v>0</v>
      </c>
      <c r="K9" s="178">
        <f t="shared" si="0"/>
        <v>2238371</v>
      </c>
      <c r="L9" s="199">
        <v>2238371</v>
      </c>
      <c r="M9" s="127"/>
    </row>
    <row r="10" spans="1:13" s="165" customFormat="1" ht="13.15" customHeight="1" x14ac:dyDescent="0.2">
      <c r="A10" s="38"/>
      <c r="B10" s="185">
        <v>501</v>
      </c>
      <c r="C10" s="139" t="s">
        <v>108</v>
      </c>
      <c r="D10" s="119" t="s">
        <v>212</v>
      </c>
      <c r="E10" s="178">
        <v>5718090</v>
      </c>
      <c r="F10" s="178">
        <v>1567991.87</v>
      </c>
      <c r="G10" s="178">
        <v>0</v>
      </c>
      <c r="H10" s="178">
        <v>4151798</v>
      </c>
      <c r="I10" s="206">
        <f t="shared" si="1"/>
        <v>4151798</v>
      </c>
      <c r="J10" s="178">
        <v>1700</v>
      </c>
      <c r="K10" s="178">
        <f t="shared" si="0"/>
        <v>4150098</v>
      </c>
      <c r="L10" s="199">
        <v>4151798</v>
      </c>
      <c r="M10" s="44"/>
    </row>
    <row r="11" spans="1:13" s="165" customFormat="1" ht="13.15" customHeight="1" x14ac:dyDescent="0.2">
      <c r="A11" s="38"/>
      <c r="B11" s="185">
        <v>501</v>
      </c>
      <c r="C11" s="139" t="s">
        <v>109</v>
      </c>
      <c r="D11" s="119" t="s">
        <v>105</v>
      </c>
      <c r="E11" s="178">
        <v>2700000</v>
      </c>
      <c r="F11" s="178">
        <v>2686874.83</v>
      </c>
      <c r="G11" s="178">
        <v>0</v>
      </c>
      <c r="H11" s="178">
        <v>13126</v>
      </c>
      <c r="I11" s="206">
        <f t="shared" si="1"/>
        <v>13126</v>
      </c>
      <c r="J11" s="178">
        <v>0</v>
      </c>
      <c r="K11" s="178">
        <f t="shared" si="0"/>
        <v>13126</v>
      </c>
      <c r="L11" s="199">
        <v>13126</v>
      </c>
      <c r="M11" s="44" t="s">
        <v>528</v>
      </c>
    </row>
    <row r="12" spans="1:13" s="165" customFormat="1" ht="13.15" customHeight="1" x14ac:dyDescent="0.2">
      <c r="A12" s="38"/>
      <c r="B12" s="185">
        <v>501</v>
      </c>
      <c r="C12" s="139" t="s">
        <v>302</v>
      </c>
      <c r="D12" s="119" t="s">
        <v>303</v>
      </c>
      <c r="E12" s="178">
        <v>0</v>
      </c>
      <c r="F12" s="178">
        <v>0</v>
      </c>
      <c r="G12" s="178">
        <v>3206000</v>
      </c>
      <c r="H12" s="178">
        <v>1309143</v>
      </c>
      <c r="I12" s="206">
        <v>3206000</v>
      </c>
      <c r="J12" s="178">
        <v>0</v>
      </c>
      <c r="K12" s="178">
        <f t="shared" si="0"/>
        <v>3206000</v>
      </c>
      <c r="L12" s="199">
        <v>3206000</v>
      </c>
      <c r="M12" s="127"/>
    </row>
    <row r="13" spans="1:13" s="165" customFormat="1" ht="13.15" customHeight="1" x14ac:dyDescent="0.2">
      <c r="A13" s="38"/>
      <c r="B13" s="185">
        <v>501</v>
      </c>
      <c r="C13" s="139" t="s">
        <v>110</v>
      </c>
      <c r="D13" s="119" t="s">
        <v>213</v>
      </c>
      <c r="E13" s="178">
        <v>6075000</v>
      </c>
      <c r="F13" s="178">
        <v>5116266.42</v>
      </c>
      <c r="G13" s="178">
        <v>0</v>
      </c>
      <c r="H13" s="178">
        <v>0</v>
      </c>
      <c r="I13" s="178">
        <f t="shared" si="1"/>
        <v>0</v>
      </c>
      <c r="J13" s="178">
        <v>10000</v>
      </c>
      <c r="K13" s="178">
        <f t="shared" si="0"/>
        <v>-10000</v>
      </c>
      <c r="L13" s="199">
        <v>0</v>
      </c>
      <c r="M13" s="194" t="s">
        <v>510</v>
      </c>
    </row>
    <row r="14" spans="1:13" s="165" customFormat="1" ht="13.15" customHeight="1" x14ac:dyDescent="0.2">
      <c r="A14" s="38"/>
      <c r="B14" s="185">
        <v>501</v>
      </c>
      <c r="C14" s="139" t="s">
        <v>111</v>
      </c>
      <c r="D14" s="119" t="s">
        <v>112</v>
      </c>
      <c r="E14" s="178">
        <v>508000</v>
      </c>
      <c r="F14" s="178">
        <v>368859.81</v>
      </c>
      <c r="G14" s="178">
        <v>0</v>
      </c>
      <c r="H14" s="178">
        <v>139140</v>
      </c>
      <c r="I14" s="206">
        <f t="shared" si="1"/>
        <v>139140</v>
      </c>
      <c r="J14" s="178">
        <v>0</v>
      </c>
      <c r="K14" s="178">
        <f t="shared" si="0"/>
        <v>139140</v>
      </c>
      <c r="L14" s="199">
        <v>20000</v>
      </c>
      <c r="M14" s="44" t="s">
        <v>529</v>
      </c>
    </row>
    <row r="15" spans="1:13" s="98" customFormat="1" ht="15.6" customHeight="1" x14ac:dyDescent="0.2">
      <c r="A15" s="38"/>
      <c r="B15" s="185">
        <v>501</v>
      </c>
      <c r="C15" s="139" t="s">
        <v>113</v>
      </c>
      <c r="D15" s="119" t="s">
        <v>214</v>
      </c>
      <c r="E15" s="178">
        <v>5548805</v>
      </c>
      <c r="F15" s="117">
        <v>4703095.24</v>
      </c>
      <c r="G15" s="178">
        <v>1055000</v>
      </c>
      <c r="H15" s="178">
        <v>1033523</v>
      </c>
      <c r="I15" s="206">
        <f t="shared" si="1"/>
        <v>2088523</v>
      </c>
      <c r="J15" s="178">
        <v>187813.92</v>
      </c>
      <c r="K15" s="178">
        <f t="shared" si="0"/>
        <v>1900709.08</v>
      </c>
      <c r="L15" s="207">
        <v>2088523</v>
      </c>
      <c r="M15" s="128"/>
    </row>
    <row r="16" spans="1:13" s="98" customFormat="1" ht="13.15" customHeight="1" x14ac:dyDescent="0.2">
      <c r="A16" s="38"/>
      <c r="B16" s="185">
        <v>501</v>
      </c>
      <c r="C16" s="139" t="s">
        <v>304</v>
      </c>
      <c r="D16" s="119" t="s">
        <v>305</v>
      </c>
      <c r="E16" s="178">
        <v>0</v>
      </c>
      <c r="F16" s="117">
        <v>217863.51</v>
      </c>
      <c r="G16" s="178">
        <v>527000</v>
      </c>
      <c r="H16" s="178">
        <v>0</v>
      </c>
      <c r="I16" s="206">
        <f t="shared" si="1"/>
        <v>527000</v>
      </c>
      <c r="J16" s="178">
        <v>217863.51</v>
      </c>
      <c r="K16" s="178">
        <f t="shared" si="0"/>
        <v>309136.49</v>
      </c>
      <c r="L16" s="207">
        <v>527000</v>
      </c>
      <c r="M16" s="128"/>
    </row>
    <row r="17" spans="1:13" s="98" customFormat="1" ht="13.15" customHeight="1" x14ac:dyDescent="0.2">
      <c r="A17" s="38"/>
      <c r="B17" s="185">
        <v>501</v>
      </c>
      <c r="C17" s="139" t="s">
        <v>176</v>
      </c>
      <c r="D17" s="119" t="s">
        <v>177</v>
      </c>
      <c r="E17" s="178">
        <v>16290</v>
      </c>
      <c r="F17" s="117">
        <v>0</v>
      </c>
      <c r="G17" s="178">
        <v>2110000</v>
      </c>
      <c r="H17" s="178">
        <v>0</v>
      </c>
      <c r="I17" s="206">
        <f t="shared" si="1"/>
        <v>2110000</v>
      </c>
      <c r="J17" s="178">
        <v>0</v>
      </c>
      <c r="K17" s="178">
        <f t="shared" si="0"/>
        <v>2110000</v>
      </c>
      <c r="L17" s="207">
        <v>2110000</v>
      </c>
      <c r="M17" s="44"/>
    </row>
    <row r="18" spans="1:13" s="98" customFormat="1" ht="13.15" hidden="1" customHeight="1" x14ac:dyDescent="0.2">
      <c r="A18" s="38"/>
      <c r="B18" s="187"/>
      <c r="C18" s="139" t="s">
        <v>91</v>
      </c>
      <c r="D18" s="119" t="s">
        <v>92</v>
      </c>
      <c r="E18" s="178">
        <v>121100</v>
      </c>
      <c r="F18" s="117">
        <v>121100.42</v>
      </c>
      <c r="G18" s="178">
        <v>0</v>
      </c>
      <c r="H18" s="178"/>
      <c r="I18" s="206">
        <f t="shared" si="1"/>
        <v>0</v>
      </c>
      <c r="J18" s="178">
        <v>0</v>
      </c>
      <c r="K18" s="178">
        <f t="shared" si="0"/>
        <v>0</v>
      </c>
      <c r="L18" s="207"/>
      <c r="M18" s="44"/>
    </row>
    <row r="19" spans="1:13" s="165" customFormat="1" ht="13.15" customHeight="1" x14ac:dyDescent="0.2">
      <c r="A19" s="38"/>
      <c r="B19" s="185">
        <v>501</v>
      </c>
      <c r="C19" s="139" t="s">
        <v>114</v>
      </c>
      <c r="D19" s="119" t="s">
        <v>178</v>
      </c>
      <c r="E19" s="178">
        <v>1737360</v>
      </c>
      <c r="F19" s="178">
        <v>0</v>
      </c>
      <c r="G19" s="178">
        <v>0</v>
      </c>
      <c r="H19" s="178">
        <v>1737360</v>
      </c>
      <c r="I19" s="206">
        <f t="shared" si="1"/>
        <v>1737360</v>
      </c>
      <c r="J19" s="178">
        <v>0</v>
      </c>
      <c r="K19" s="178">
        <f t="shared" si="0"/>
        <v>1737360</v>
      </c>
      <c r="L19" s="207">
        <v>1737360</v>
      </c>
      <c r="M19" s="44"/>
    </row>
    <row r="20" spans="1:13" s="98" customFormat="1" ht="13.15" customHeight="1" x14ac:dyDescent="0.2">
      <c r="A20" s="38"/>
      <c r="B20" s="185">
        <v>501</v>
      </c>
      <c r="C20" s="139" t="s">
        <v>179</v>
      </c>
      <c r="D20" s="119" t="s">
        <v>180</v>
      </c>
      <c r="E20" s="178">
        <v>1034290</v>
      </c>
      <c r="F20" s="117">
        <v>381542.95</v>
      </c>
      <c r="G20" s="178">
        <v>6488000</v>
      </c>
      <c r="H20" s="178">
        <v>720355</v>
      </c>
      <c r="I20" s="206">
        <f t="shared" si="1"/>
        <v>7208355</v>
      </c>
      <c r="J20" s="178">
        <v>67607.98</v>
      </c>
      <c r="K20" s="178">
        <f t="shared" si="0"/>
        <v>7140747.0199999996</v>
      </c>
      <c r="L20" s="207">
        <v>7208355</v>
      </c>
      <c r="M20" s="44"/>
    </row>
    <row r="21" spans="1:13" s="98" customFormat="1" ht="13.15" customHeight="1" x14ac:dyDescent="0.2">
      <c r="A21" s="38"/>
      <c r="B21" s="185">
        <v>501</v>
      </c>
      <c r="C21" s="139">
        <v>222926</v>
      </c>
      <c r="D21" s="119" t="s">
        <v>181</v>
      </c>
      <c r="E21" s="178">
        <v>2000000</v>
      </c>
      <c r="F21" s="117">
        <v>1662188.81</v>
      </c>
      <c r="G21" s="178">
        <v>0</v>
      </c>
      <c r="H21" s="178">
        <v>538815</v>
      </c>
      <c r="I21" s="206">
        <f t="shared" si="1"/>
        <v>538815</v>
      </c>
      <c r="J21" s="178">
        <v>201004.65</v>
      </c>
      <c r="K21" s="178">
        <f t="shared" si="0"/>
        <v>337810.35</v>
      </c>
      <c r="L21" s="207">
        <v>538815</v>
      </c>
      <c r="M21" s="44"/>
    </row>
    <row r="22" spans="1:13" s="98" customFormat="1" ht="13.15" customHeight="1" x14ac:dyDescent="0.2">
      <c r="A22" s="38"/>
      <c r="B22" s="185">
        <v>501</v>
      </c>
      <c r="C22" s="139">
        <v>222927</v>
      </c>
      <c r="D22" s="119" t="s">
        <v>215</v>
      </c>
      <c r="E22" s="178">
        <v>3300000</v>
      </c>
      <c r="F22" s="117">
        <v>2438583.67</v>
      </c>
      <c r="G22" s="178">
        <v>0</v>
      </c>
      <c r="H22" s="178">
        <v>1948427</v>
      </c>
      <c r="I22" s="206">
        <f t="shared" si="1"/>
        <v>1948427</v>
      </c>
      <c r="J22" s="178">
        <v>1395738</v>
      </c>
      <c r="K22" s="178">
        <f t="shared" si="0"/>
        <v>552689</v>
      </c>
      <c r="L22" s="207">
        <v>3000000</v>
      </c>
      <c r="M22" s="44" t="s">
        <v>526</v>
      </c>
    </row>
    <row r="23" spans="1:13" s="98" customFormat="1" ht="15.6" customHeight="1" x14ac:dyDescent="0.2">
      <c r="A23" s="38"/>
      <c r="B23" s="185">
        <v>501</v>
      </c>
      <c r="C23" s="139">
        <v>222928</v>
      </c>
      <c r="D23" s="119" t="s">
        <v>182</v>
      </c>
      <c r="E23" s="178">
        <v>1637810</v>
      </c>
      <c r="F23" s="117">
        <v>208965.71</v>
      </c>
      <c r="G23" s="178">
        <v>0</v>
      </c>
      <c r="H23" s="178">
        <v>1428844</v>
      </c>
      <c r="I23" s="206">
        <v>2737987</v>
      </c>
      <c r="J23" s="178">
        <v>0</v>
      </c>
      <c r="K23" s="178">
        <f t="shared" si="0"/>
        <v>2737987</v>
      </c>
      <c r="L23" s="207">
        <v>2737987</v>
      </c>
      <c r="M23" s="44"/>
    </row>
    <row r="24" spans="1:13" s="98" customFormat="1" ht="17.45" customHeight="1" x14ac:dyDescent="0.2">
      <c r="A24" s="38"/>
      <c r="B24" s="185">
        <v>501</v>
      </c>
      <c r="C24" s="139">
        <v>222930</v>
      </c>
      <c r="D24" s="119" t="s">
        <v>306</v>
      </c>
      <c r="E24" s="178">
        <v>0</v>
      </c>
      <c r="F24" s="117">
        <v>26000.25</v>
      </c>
      <c r="G24" s="178">
        <v>612000</v>
      </c>
      <c r="H24" s="178">
        <v>0</v>
      </c>
      <c r="I24" s="206">
        <f t="shared" si="1"/>
        <v>612000</v>
      </c>
      <c r="J24" s="178">
        <v>26000.25</v>
      </c>
      <c r="K24" s="178">
        <f t="shared" si="0"/>
        <v>585999.75</v>
      </c>
      <c r="L24" s="207">
        <v>612000</v>
      </c>
      <c r="M24" s="44"/>
    </row>
    <row r="25" spans="1:13" s="98" customFormat="1" ht="13.15" customHeight="1" x14ac:dyDescent="0.2">
      <c r="A25" s="38"/>
      <c r="B25" s="185">
        <v>501</v>
      </c>
      <c r="C25" s="139">
        <v>222931</v>
      </c>
      <c r="D25" s="119" t="s">
        <v>307</v>
      </c>
      <c r="E25" s="178">
        <v>0</v>
      </c>
      <c r="F25" s="117">
        <v>0</v>
      </c>
      <c r="G25" s="178">
        <v>593000</v>
      </c>
      <c r="H25" s="178">
        <v>0</v>
      </c>
      <c r="I25" s="206">
        <f t="shared" si="1"/>
        <v>593000</v>
      </c>
      <c r="J25" s="178">
        <v>0</v>
      </c>
      <c r="K25" s="178">
        <f t="shared" si="0"/>
        <v>593000</v>
      </c>
      <c r="L25" s="207">
        <v>593000</v>
      </c>
      <c r="M25" s="44"/>
    </row>
    <row r="26" spans="1:13" s="98" customFormat="1" ht="16.899999999999999" customHeight="1" x14ac:dyDescent="0.2">
      <c r="A26" s="38"/>
      <c r="B26" s="185">
        <v>501</v>
      </c>
      <c r="C26" s="141" t="s">
        <v>117</v>
      </c>
      <c r="D26" s="119" t="s">
        <v>118</v>
      </c>
      <c r="E26" s="178">
        <v>7520550</v>
      </c>
      <c r="F26" s="117">
        <v>5430859.0899999999</v>
      </c>
      <c r="G26" s="178">
        <v>0</v>
      </c>
      <c r="H26" s="178">
        <v>2817862</v>
      </c>
      <c r="I26" s="206">
        <f t="shared" si="1"/>
        <v>2817862</v>
      </c>
      <c r="J26" s="178">
        <v>728172.23</v>
      </c>
      <c r="K26" s="178">
        <f t="shared" si="0"/>
        <v>2089689.77</v>
      </c>
      <c r="L26" s="207">
        <v>2817862</v>
      </c>
      <c r="M26" s="44"/>
    </row>
    <row r="27" spans="1:13" s="98" customFormat="1" ht="13.15" customHeight="1" x14ac:dyDescent="0.2">
      <c r="A27" s="38"/>
      <c r="B27" s="185">
        <v>501</v>
      </c>
      <c r="C27" s="141" t="s">
        <v>119</v>
      </c>
      <c r="D27" s="119" t="s">
        <v>120</v>
      </c>
      <c r="E27" s="178">
        <v>2068730</v>
      </c>
      <c r="F27" s="117">
        <v>1434519.43</v>
      </c>
      <c r="G27" s="178">
        <v>1069000</v>
      </c>
      <c r="H27" s="178">
        <v>634210</v>
      </c>
      <c r="I27" s="206">
        <f t="shared" si="1"/>
        <v>1703210</v>
      </c>
      <c r="J27" s="178">
        <v>0</v>
      </c>
      <c r="K27" s="178">
        <f t="shared" si="0"/>
        <v>1703210</v>
      </c>
      <c r="L27" s="207">
        <v>1703210</v>
      </c>
      <c r="M27" s="44"/>
    </row>
    <row r="28" spans="1:13" s="98" customFormat="1" ht="13.15" customHeight="1" x14ac:dyDescent="0.2">
      <c r="A28" s="38"/>
      <c r="B28" s="186">
        <v>502</v>
      </c>
      <c r="C28" s="139" t="s">
        <v>96</v>
      </c>
      <c r="D28" s="119" t="s">
        <v>97</v>
      </c>
      <c r="E28" s="178">
        <v>1025140</v>
      </c>
      <c r="F28" s="117">
        <v>1193491.81</v>
      </c>
      <c r="G28" s="178">
        <v>0</v>
      </c>
      <c r="H28" s="178">
        <v>0</v>
      </c>
      <c r="I28" s="178">
        <f t="shared" si="1"/>
        <v>0</v>
      </c>
      <c r="J28" s="178">
        <v>133686.71</v>
      </c>
      <c r="K28" s="178">
        <f t="shared" si="0"/>
        <v>-133686.71</v>
      </c>
      <c r="L28" s="207">
        <v>0</v>
      </c>
      <c r="M28" s="44" t="s">
        <v>536</v>
      </c>
    </row>
    <row r="29" spans="1:13" s="98" customFormat="1" ht="25.15" customHeight="1" x14ac:dyDescent="0.2">
      <c r="A29" s="38"/>
      <c r="B29" s="186">
        <v>502</v>
      </c>
      <c r="C29" s="139" t="s">
        <v>98</v>
      </c>
      <c r="D29" s="119" t="s">
        <v>507</v>
      </c>
      <c r="E29" s="178">
        <v>615290</v>
      </c>
      <c r="F29" s="117">
        <v>342869.42</v>
      </c>
      <c r="G29" s="178">
        <v>316000</v>
      </c>
      <c r="H29" s="178">
        <v>272421</v>
      </c>
      <c r="I29" s="206">
        <f t="shared" si="1"/>
        <v>588421</v>
      </c>
      <c r="J29" s="178">
        <v>0</v>
      </c>
      <c r="K29" s="178">
        <f t="shared" si="0"/>
        <v>588421</v>
      </c>
      <c r="L29" s="207">
        <v>588421</v>
      </c>
      <c r="M29" s="126" t="s">
        <v>537</v>
      </c>
    </row>
    <row r="30" spans="1:13" s="98" customFormat="1" ht="13.15" customHeight="1" x14ac:dyDescent="0.2">
      <c r="A30" s="38"/>
      <c r="B30" s="186">
        <v>502</v>
      </c>
      <c r="C30" s="139" t="s">
        <v>292</v>
      </c>
      <c r="D30" s="119" t="s">
        <v>293</v>
      </c>
      <c r="E30" s="178">
        <v>0</v>
      </c>
      <c r="F30" s="117">
        <v>5761</v>
      </c>
      <c r="G30" s="178">
        <v>208000</v>
      </c>
      <c r="H30" s="178">
        <v>0</v>
      </c>
      <c r="I30" s="206">
        <f t="shared" si="1"/>
        <v>208000</v>
      </c>
      <c r="J30" s="178">
        <v>5761</v>
      </c>
      <c r="K30" s="178">
        <f t="shared" si="0"/>
        <v>202239</v>
      </c>
      <c r="L30" s="207">
        <v>208000</v>
      </c>
      <c r="M30" s="44" t="s">
        <v>538</v>
      </c>
    </row>
    <row r="31" spans="1:13" s="98" customFormat="1" ht="13.15" customHeight="1" x14ac:dyDescent="0.2">
      <c r="A31" s="38"/>
      <c r="B31" s="186">
        <v>502</v>
      </c>
      <c r="C31" s="139" t="s">
        <v>294</v>
      </c>
      <c r="D31" s="143" t="s">
        <v>295</v>
      </c>
      <c r="E31" s="178">
        <v>0</v>
      </c>
      <c r="F31" s="117">
        <v>0</v>
      </c>
      <c r="G31" s="178">
        <v>208000</v>
      </c>
      <c r="H31" s="178">
        <v>0</v>
      </c>
      <c r="I31" s="206">
        <f t="shared" si="1"/>
        <v>208000</v>
      </c>
      <c r="J31" s="178">
        <v>0</v>
      </c>
      <c r="K31" s="178">
        <f t="shared" si="0"/>
        <v>208000</v>
      </c>
      <c r="L31" s="207">
        <v>208000</v>
      </c>
      <c r="M31" s="44" t="s">
        <v>538</v>
      </c>
    </row>
    <row r="32" spans="1:13" s="98" customFormat="1" ht="13.15" customHeight="1" x14ac:dyDescent="0.2">
      <c r="A32" s="38"/>
      <c r="B32" s="186">
        <v>502</v>
      </c>
      <c r="C32" s="139" t="s">
        <v>296</v>
      </c>
      <c r="D32" s="143" t="s">
        <v>297</v>
      </c>
      <c r="E32" s="178">
        <v>0</v>
      </c>
      <c r="F32" s="117">
        <v>150000</v>
      </c>
      <c r="G32" s="178">
        <v>0</v>
      </c>
      <c r="H32" s="178">
        <v>172991</v>
      </c>
      <c r="I32" s="206">
        <f t="shared" si="1"/>
        <v>172991</v>
      </c>
      <c r="J32" s="178">
        <v>150000</v>
      </c>
      <c r="K32" s="178">
        <f t="shared" si="0"/>
        <v>22991</v>
      </c>
      <c r="L32" s="207">
        <v>172991</v>
      </c>
      <c r="M32" s="126" t="s">
        <v>523</v>
      </c>
    </row>
    <row r="33" spans="1:13" s="98" customFormat="1" ht="15" customHeight="1" x14ac:dyDescent="0.2">
      <c r="A33" s="38"/>
      <c r="B33" s="186">
        <v>502</v>
      </c>
      <c r="C33" s="139" t="s">
        <v>298</v>
      </c>
      <c r="D33" s="119" t="s">
        <v>299</v>
      </c>
      <c r="E33" s="178">
        <v>0</v>
      </c>
      <c r="F33" s="117">
        <v>0</v>
      </c>
      <c r="G33" s="178">
        <v>211000</v>
      </c>
      <c r="H33" s="178">
        <v>0</v>
      </c>
      <c r="I33" s="206">
        <f t="shared" si="1"/>
        <v>211000</v>
      </c>
      <c r="J33" s="178">
        <v>0</v>
      </c>
      <c r="K33" s="178">
        <f t="shared" si="0"/>
        <v>211000</v>
      </c>
      <c r="L33" s="207">
        <v>211000</v>
      </c>
      <c r="M33" s="44"/>
    </row>
    <row r="34" spans="1:13" s="98" customFormat="1" ht="13.15" customHeight="1" x14ac:dyDescent="0.2">
      <c r="A34" s="38"/>
      <c r="B34" s="186">
        <v>502</v>
      </c>
      <c r="C34" s="139" t="s">
        <v>171</v>
      </c>
      <c r="D34" s="119" t="s">
        <v>172</v>
      </c>
      <c r="E34" s="178">
        <v>181700</v>
      </c>
      <c r="F34" s="117">
        <v>179022.47</v>
      </c>
      <c r="G34" s="178">
        <v>0</v>
      </c>
      <c r="H34" s="178">
        <v>0</v>
      </c>
      <c r="I34" s="178">
        <f t="shared" si="1"/>
        <v>0</v>
      </c>
      <c r="J34" s="178">
        <v>8.0399999999999991</v>
      </c>
      <c r="K34" s="178">
        <f t="shared" si="0"/>
        <v>-8.0399999999999991</v>
      </c>
      <c r="L34" s="207">
        <v>0</v>
      </c>
      <c r="M34" s="44" t="s">
        <v>536</v>
      </c>
    </row>
    <row r="35" spans="1:13" s="98" customFormat="1" ht="25.15" customHeight="1" x14ac:dyDescent="0.2">
      <c r="A35" s="38"/>
      <c r="B35" s="186">
        <v>502</v>
      </c>
      <c r="C35" s="139" t="s">
        <v>300</v>
      </c>
      <c r="D35" s="119" t="s">
        <v>301</v>
      </c>
      <c r="E35" s="178">
        <v>0</v>
      </c>
      <c r="F35" s="117">
        <v>106000.1</v>
      </c>
      <c r="G35" s="178">
        <v>0</v>
      </c>
      <c r="H35" s="178">
        <v>-41414</v>
      </c>
      <c r="I35" s="206">
        <f t="shared" si="1"/>
        <v>-41414</v>
      </c>
      <c r="J35" s="178">
        <v>64586</v>
      </c>
      <c r="K35" s="178">
        <f t="shared" si="0"/>
        <v>-106000</v>
      </c>
      <c r="L35" s="207">
        <v>0</v>
      </c>
      <c r="M35" s="127" t="s">
        <v>539</v>
      </c>
    </row>
    <row r="36" spans="1:13" s="98" customFormat="1" ht="28.15" customHeight="1" x14ac:dyDescent="0.2">
      <c r="A36" s="38"/>
      <c r="B36" s="186">
        <v>502</v>
      </c>
      <c r="C36" s="139" t="s">
        <v>99</v>
      </c>
      <c r="D36" s="119" t="s">
        <v>211</v>
      </c>
      <c r="E36" s="178">
        <v>726202</v>
      </c>
      <c r="F36" s="117">
        <v>971925.89</v>
      </c>
      <c r="G36" s="178">
        <v>0</v>
      </c>
      <c r="H36" s="178">
        <v>-145189</v>
      </c>
      <c r="I36" s="206">
        <f t="shared" si="1"/>
        <v>-145189</v>
      </c>
      <c r="J36" s="178">
        <v>100535.3</v>
      </c>
      <c r="K36" s="178">
        <f t="shared" si="0"/>
        <v>-245724.3</v>
      </c>
      <c r="L36" s="227">
        <v>0</v>
      </c>
      <c r="M36" s="127" t="s">
        <v>553</v>
      </c>
    </row>
    <row r="37" spans="1:13" s="98" customFormat="1" ht="16.149999999999999" customHeight="1" x14ac:dyDescent="0.2">
      <c r="A37" s="38"/>
      <c r="B37" s="186">
        <v>502</v>
      </c>
      <c r="C37" s="139" t="s">
        <v>100</v>
      </c>
      <c r="D37" s="119" t="s">
        <v>101</v>
      </c>
      <c r="E37" s="178">
        <v>3630750</v>
      </c>
      <c r="F37" s="117">
        <v>274000</v>
      </c>
      <c r="G37" s="178">
        <v>1603000</v>
      </c>
      <c r="H37" s="178">
        <v>3356750</v>
      </c>
      <c r="I37" s="206">
        <f t="shared" si="1"/>
        <v>4959750</v>
      </c>
      <c r="J37" s="178">
        <v>0</v>
      </c>
      <c r="K37" s="178">
        <f t="shared" si="0"/>
        <v>4959750</v>
      </c>
      <c r="L37" s="227">
        <v>200000</v>
      </c>
      <c r="M37" s="127" t="s">
        <v>540</v>
      </c>
    </row>
    <row r="38" spans="1:13" s="98" customFormat="1" ht="13.15" customHeight="1" x14ac:dyDescent="0.2">
      <c r="A38" s="38"/>
      <c r="B38" s="186">
        <v>502</v>
      </c>
      <c r="C38" s="139" t="s">
        <v>173</v>
      </c>
      <c r="D38" s="119" t="s">
        <v>174</v>
      </c>
      <c r="E38" s="178">
        <v>154740</v>
      </c>
      <c r="F38" s="117">
        <v>161267</v>
      </c>
      <c r="G38" s="178">
        <v>158000</v>
      </c>
      <c r="H38" s="178">
        <v>-6527</v>
      </c>
      <c r="I38" s="206">
        <f t="shared" si="1"/>
        <v>151473</v>
      </c>
      <c r="J38" s="178">
        <v>0</v>
      </c>
      <c r="K38" s="178">
        <f t="shared" si="0"/>
        <v>151473</v>
      </c>
      <c r="L38" s="207">
        <v>158000</v>
      </c>
      <c r="M38" s="127"/>
    </row>
    <row r="39" spans="1:13" s="98" customFormat="1" ht="12.75" x14ac:dyDescent="0.2">
      <c r="A39" s="38"/>
      <c r="B39" s="186">
        <v>502</v>
      </c>
      <c r="C39" s="139" t="s">
        <v>115</v>
      </c>
      <c r="D39" s="119" t="s">
        <v>116</v>
      </c>
      <c r="E39" s="178">
        <v>9228220</v>
      </c>
      <c r="F39" s="117">
        <v>6898719.2699999996</v>
      </c>
      <c r="G39" s="178">
        <v>1514000</v>
      </c>
      <c r="H39" s="178">
        <v>2329500</v>
      </c>
      <c r="I39" s="206">
        <f t="shared" si="1"/>
        <v>3843500</v>
      </c>
      <c r="J39" s="178">
        <v>0</v>
      </c>
      <c r="K39" s="178">
        <f t="shared" si="0"/>
        <v>3843500</v>
      </c>
      <c r="L39" s="227">
        <v>3843500</v>
      </c>
      <c r="M39" s="226" t="s">
        <v>552</v>
      </c>
    </row>
    <row r="40" spans="1:13" s="98" customFormat="1" ht="13.15" customHeight="1" x14ac:dyDescent="0.2">
      <c r="A40" s="38"/>
      <c r="B40" s="187">
        <v>504</v>
      </c>
      <c r="C40" s="140" t="s">
        <v>79</v>
      </c>
      <c r="D40" s="116" t="s">
        <v>163</v>
      </c>
      <c r="E40" s="178">
        <v>1519500</v>
      </c>
      <c r="F40" s="117">
        <v>567345.65</v>
      </c>
      <c r="G40" s="178">
        <v>0</v>
      </c>
      <c r="H40" s="178">
        <v>954209</v>
      </c>
      <c r="I40" s="206">
        <f t="shared" si="1"/>
        <v>954209</v>
      </c>
      <c r="J40" s="178">
        <v>2055</v>
      </c>
      <c r="K40" s="178">
        <f t="shared" si="0"/>
        <v>952154</v>
      </c>
      <c r="L40" s="208">
        <v>400000</v>
      </c>
      <c r="M40" s="44"/>
    </row>
    <row r="41" spans="1:13" s="98" customFormat="1" ht="15.6" customHeight="1" x14ac:dyDescent="0.2">
      <c r="A41" s="38"/>
      <c r="B41" s="187">
        <v>504</v>
      </c>
      <c r="C41" s="140" t="s">
        <v>80</v>
      </c>
      <c r="D41" s="116" t="s">
        <v>81</v>
      </c>
      <c r="E41" s="178">
        <v>1955500</v>
      </c>
      <c r="F41" s="117">
        <v>1986085.53</v>
      </c>
      <c r="G41" s="178">
        <v>0</v>
      </c>
      <c r="H41" s="178">
        <v>634064</v>
      </c>
      <c r="I41" s="206">
        <f t="shared" si="1"/>
        <v>634064</v>
      </c>
      <c r="J41" s="178">
        <v>664649.88</v>
      </c>
      <c r="K41" s="178">
        <f t="shared" si="0"/>
        <v>-30585.880000000005</v>
      </c>
      <c r="L41" s="208">
        <v>500000</v>
      </c>
      <c r="M41" s="44" t="s">
        <v>541</v>
      </c>
    </row>
    <row r="42" spans="1:13" s="98" customFormat="1" ht="13.15" customHeight="1" x14ac:dyDescent="0.2">
      <c r="A42" s="38"/>
      <c r="B42" s="187">
        <v>504</v>
      </c>
      <c r="C42" s="140" t="s">
        <v>164</v>
      </c>
      <c r="D42" s="116" t="s">
        <v>165</v>
      </c>
      <c r="E42" s="178">
        <v>1990190</v>
      </c>
      <c r="F42" s="117">
        <v>1197135.67</v>
      </c>
      <c r="G42" s="178">
        <v>0</v>
      </c>
      <c r="H42" s="178">
        <v>919137</v>
      </c>
      <c r="I42" s="206">
        <f t="shared" si="1"/>
        <v>919137</v>
      </c>
      <c r="J42" s="178">
        <v>126082.21</v>
      </c>
      <c r="K42" s="178">
        <f t="shared" si="0"/>
        <v>793054.79</v>
      </c>
      <c r="L42" s="208">
        <v>500000</v>
      </c>
      <c r="M42" s="44" t="s">
        <v>541</v>
      </c>
    </row>
    <row r="43" spans="1:13" s="98" customFormat="1" ht="27.6" customHeight="1" x14ac:dyDescent="0.2">
      <c r="A43" s="38"/>
      <c r="B43" s="187">
        <v>504</v>
      </c>
      <c r="C43" s="140" t="s">
        <v>82</v>
      </c>
      <c r="D43" s="116" t="s">
        <v>83</v>
      </c>
      <c r="E43" s="178">
        <v>23714</v>
      </c>
      <c r="F43" s="117">
        <v>0</v>
      </c>
      <c r="G43" s="178">
        <v>3769000</v>
      </c>
      <c r="H43" s="178">
        <v>23714</v>
      </c>
      <c r="I43" s="206">
        <v>19250844</v>
      </c>
      <c r="J43" s="178">
        <v>0</v>
      </c>
      <c r="K43" s="178">
        <f t="shared" si="0"/>
        <v>19250844</v>
      </c>
      <c r="L43" s="208">
        <v>13750000</v>
      </c>
      <c r="M43" s="126" t="s">
        <v>542</v>
      </c>
    </row>
    <row r="44" spans="1:13" s="98" customFormat="1" ht="13.15" customHeight="1" x14ac:dyDescent="0.2">
      <c r="A44" s="38"/>
      <c r="B44" s="187">
        <v>504</v>
      </c>
      <c r="C44" s="140" t="s">
        <v>84</v>
      </c>
      <c r="D44" s="116" t="s">
        <v>163</v>
      </c>
      <c r="E44" s="178">
        <v>5058420</v>
      </c>
      <c r="F44" s="117">
        <v>3154209.89</v>
      </c>
      <c r="G44" s="178">
        <v>0</v>
      </c>
      <c r="H44" s="178">
        <v>3510089</v>
      </c>
      <c r="I44" s="206">
        <f t="shared" si="1"/>
        <v>3510089</v>
      </c>
      <c r="J44" s="178">
        <v>1605878.68</v>
      </c>
      <c r="K44" s="178">
        <f t="shared" si="0"/>
        <v>1904210.32</v>
      </c>
      <c r="L44" s="208">
        <v>3000000</v>
      </c>
      <c r="M44" s="44"/>
    </row>
    <row r="45" spans="1:13" s="98" customFormat="1" ht="13.15" customHeight="1" x14ac:dyDescent="0.2">
      <c r="A45" s="38"/>
      <c r="B45" s="187">
        <v>504</v>
      </c>
      <c r="C45" s="140" t="s">
        <v>85</v>
      </c>
      <c r="D45" s="116" t="s">
        <v>284</v>
      </c>
      <c r="E45" s="178">
        <v>2000000</v>
      </c>
      <c r="F45" s="117">
        <v>1748308.55</v>
      </c>
      <c r="G45" s="178">
        <v>0</v>
      </c>
      <c r="H45" s="178">
        <v>276593</v>
      </c>
      <c r="I45" s="178">
        <v>0</v>
      </c>
      <c r="J45" s="178">
        <v>24900.3</v>
      </c>
      <c r="K45" s="178">
        <f t="shared" si="0"/>
        <v>-24900.3</v>
      </c>
      <c r="L45" s="208"/>
      <c r="M45" s="126" t="s">
        <v>543</v>
      </c>
    </row>
    <row r="46" spans="1:13" s="98" customFormat="1" ht="13.15" customHeight="1" x14ac:dyDescent="0.2">
      <c r="A46" s="38"/>
      <c r="B46" s="187">
        <v>504</v>
      </c>
      <c r="C46" s="140" t="s">
        <v>86</v>
      </c>
      <c r="D46" s="116" t="s">
        <v>87</v>
      </c>
      <c r="E46" s="178">
        <v>1000000</v>
      </c>
      <c r="F46" s="117">
        <v>497324.98</v>
      </c>
      <c r="G46" s="178">
        <v>0</v>
      </c>
      <c r="H46" s="178">
        <v>502674</v>
      </c>
      <c r="I46" s="178">
        <v>0</v>
      </c>
      <c r="J46" s="178">
        <v>0</v>
      </c>
      <c r="K46" s="178">
        <f t="shared" si="0"/>
        <v>0</v>
      </c>
      <c r="L46" s="208">
        <v>0</v>
      </c>
      <c r="M46" s="44" t="s">
        <v>544</v>
      </c>
    </row>
    <row r="47" spans="1:13" s="98" customFormat="1" ht="13.15" customHeight="1" x14ac:dyDescent="0.2">
      <c r="A47" s="38"/>
      <c r="B47" s="187">
        <v>504</v>
      </c>
      <c r="C47" s="139" t="s">
        <v>166</v>
      </c>
      <c r="D47" s="119" t="s">
        <v>167</v>
      </c>
      <c r="E47" s="178">
        <v>1961580</v>
      </c>
      <c r="F47" s="117">
        <v>533681.30000000005</v>
      </c>
      <c r="G47" s="178">
        <v>0</v>
      </c>
      <c r="H47" s="178">
        <v>1427899</v>
      </c>
      <c r="I47" s="206">
        <f t="shared" si="1"/>
        <v>1427899</v>
      </c>
      <c r="J47" s="178">
        <v>0</v>
      </c>
      <c r="K47" s="178">
        <f t="shared" si="0"/>
        <v>1427899</v>
      </c>
      <c r="L47" s="207">
        <v>500000</v>
      </c>
      <c r="M47" s="44"/>
    </row>
    <row r="48" spans="1:13" s="98" customFormat="1" ht="13.15" customHeight="1" x14ac:dyDescent="0.2">
      <c r="A48" s="38"/>
      <c r="B48" s="187">
        <v>504</v>
      </c>
      <c r="C48" s="139" t="s">
        <v>88</v>
      </c>
      <c r="D48" s="143" t="s">
        <v>285</v>
      </c>
      <c r="E48" s="178">
        <v>8200000</v>
      </c>
      <c r="F48" s="117">
        <v>4234797.18</v>
      </c>
      <c r="G48" s="178">
        <v>0</v>
      </c>
      <c r="H48" s="178">
        <v>3488194</v>
      </c>
      <c r="I48" s="178">
        <v>0</v>
      </c>
      <c r="J48" s="178">
        <v>0</v>
      </c>
      <c r="K48" s="178">
        <f t="shared" si="0"/>
        <v>0</v>
      </c>
      <c r="L48" s="207">
        <v>0</v>
      </c>
      <c r="M48" s="44" t="s">
        <v>545</v>
      </c>
    </row>
    <row r="49" spans="1:13" s="98" customFormat="1" ht="13.15" customHeight="1" x14ac:dyDescent="0.2">
      <c r="A49" s="38"/>
      <c r="B49" s="187">
        <v>504</v>
      </c>
      <c r="C49" s="139" t="s">
        <v>89</v>
      </c>
      <c r="D49" s="143" t="s">
        <v>90</v>
      </c>
      <c r="E49" s="178">
        <v>5000000</v>
      </c>
      <c r="F49" s="117">
        <v>3300528.66</v>
      </c>
      <c r="G49" s="178">
        <v>0</v>
      </c>
      <c r="H49" s="178">
        <v>3760578</v>
      </c>
      <c r="I49" s="178">
        <v>0</v>
      </c>
      <c r="J49" s="178">
        <v>2061107</v>
      </c>
      <c r="K49" s="178">
        <f t="shared" si="0"/>
        <v>-2061107</v>
      </c>
      <c r="L49" s="207"/>
      <c r="M49" s="126" t="s">
        <v>543</v>
      </c>
    </row>
    <row r="50" spans="1:13" s="98" customFormat="1" ht="13.15" customHeight="1" x14ac:dyDescent="0.2">
      <c r="A50" s="38"/>
      <c r="B50" s="187">
        <v>504</v>
      </c>
      <c r="C50" s="139" t="s">
        <v>93</v>
      </c>
      <c r="D50" s="119" t="s">
        <v>94</v>
      </c>
      <c r="E50" s="178">
        <v>2300000</v>
      </c>
      <c r="F50" s="117">
        <v>1054101.55</v>
      </c>
      <c r="G50" s="178">
        <v>0</v>
      </c>
      <c r="H50" s="178">
        <v>1250056</v>
      </c>
      <c r="I50" s="178">
        <v>0</v>
      </c>
      <c r="J50" s="178">
        <v>4157.67</v>
      </c>
      <c r="K50" s="178">
        <f t="shared" si="0"/>
        <v>-4157.67</v>
      </c>
      <c r="L50" s="207"/>
      <c r="M50" s="126" t="s">
        <v>543</v>
      </c>
    </row>
    <row r="51" spans="1:13" s="98" customFormat="1" ht="13.15" customHeight="1" x14ac:dyDescent="0.2">
      <c r="A51" s="38"/>
      <c r="B51" s="187">
        <v>504</v>
      </c>
      <c r="C51" s="139" t="s">
        <v>138</v>
      </c>
      <c r="D51" s="119" t="s">
        <v>139</v>
      </c>
      <c r="E51" s="178">
        <v>4000000</v>
      </c>
      <c r="F51" s="117">
        <v>1278105.74</v>
      </c>
      <c r="G51" s="178">
        <v>0</v>
      </c>
      <c r="H51" s="178">
        <v>3267674</v>
      </c>
      <c r="I51" s="178">
        <v>0</v>
      </c>
      <c r="J51" s="178">
        <v>545780</v>
      </c>
      <c r="K51" s="178">
        <f t="shared" si="0"/>
        <v>-545780</v>
      </c>
      <c r="L51" s="207"/>
      <c r="M51" s="126" t="s">
        <v>543</v>
      </c>
    </row>
    <row r="52" spans="1:13" s="98" customFormat="1" ht="13.15" customHeight="1" x14ac:dyDescent="0.2">
      <c r="A52" s="38"/>
      <c r="B52" s="187">
        <v>504</v>
      </c>
      <c r="C52" s="139" t="s">
        <v>155</v>
      </c>
      <c r="D52" s="119" t="s">
        <v>511</v>
      </c>
      <c r="E52" s="178">
        <v>6000000</v>
      </c>
      <c r="F52" s="117">
        <v>3948207.88</v>
      </c>
      <c r="G52" s="178">
        <v>0</v>
      </c>
      <c r="H52" s="178">
        <v>2912361</v>
      </c>
      <c r="I52" s="178">
        <v>0</v>
      </c>
      <c r="J52" s="178">
        <v>860568.96</v>
      </c>
      <c r="K52" s="178">
        <f t="shared" si="0"/>
        <v>-860568.96</v>
      </c>
      <c r="L52" s="207"/>
      <c r="M52" s="126" t="s">
        <v>543</v>
      </c>
    </row>
    <row r="53" spans="1:13" s="98" customFormat="1" ht="13.15" customHeight="1" x14ac:dyDescent="0.2">
      <c r="A53" s="38"/>
      <c r="B53" s="187">
        <v>504</v>
      </c>
      <c r="C53" s="139" t="s">
        <v>286</v>
      </c>
      <c r="D53" s="119" t="s">
        <v>287</v>
      </c>
      <c r="E53" s="178">
        <v>0</v>
      </c>
      <c r="F53" s="117">
        <v>66795</v>
      </c>
      <c r="G53" s="178">
        <v>0</v>
      </c>
      <c r="H53" s="178">
        <v>0</v>
      </c>
      <c r="I53" s="178">
        <f t="shared" si="1"/>
        <v>0</v>
      </c>
      <c r="J53" s="178">
        <v>66795</v>
      </c>
      <c r="K53" s="178">
        <f t="shared" si="0"/>
        <v>-66795</v>
      </c>
      <c r="L53" s="207"/>
      <c r="M53" s="126" t="s">
        <v>543</v>
      </c>
    </row>
    <row r="54" spans="1:13" s="98" customFormat="1" ht="13.15" customHeight="1" x14ac:dyDescent="0.2">
      <c r="A54" s="38"/>
      <c r="B54" s="187">
        <v>504</v>
      </c>
      <c r="C54" s="139" t="s">
        <v>288</v>
      </c>
      <c r="D54" s="119" t="s">
        <v>289</v>
      </c>
      <c r="E54" s="178">
        <v>0</v>
      </c>
      <c r="F54" s="117">
        <v>19758.740000000002</v>
      </c>
      <c r="G54" s="178">
        <v>2031000</v>
      </c>
      <c r="H54" s="178">
        <v>0</v>
      </c>
      <c r="I54" s="206">
        <f t="shared" si="1"/>
        <v>2031000</v>
      </c>
      <c r="J54" s="178">
        <v>19758.740000000002</v>
      </c>
      <c r="K54" s="178">
        <f t="shared" si="0"/>
        <v>2011241.26</v>
      </c>
      <c r="L54" s="207">
        <v>1000000</v>
      </c>
      <c r="M54" s="44"/>
    </row>
    <row r="55" spans="1:13" s="98" customFormat="1" ht="13.15" customHeight="1" x14ac:dyDescent="0.2">
      <c r="A55" s="38"/>
      <c r="B55" s="187">
        <v>504</v>
      </c>
      <c r="C55" s="139" t="s">
        <v>290</v>
      </c>
      <c r="D55" s="119" t="s">
        <v>291</v>
      </c>
      <c r="E55" s="178">
        <v>0</v>
      </c>
      <c r="F55" s="117">
        <v>0</v>
      </c>
      <c r="G55" s="178">
        <v>4244000</v>
      </c>
      <c r="H55" s="178">
        <v>0</v>
      </c>
      <c r="I55" s="206">
        <f t="shared" si="1"/>
        <v>4244000</v>
      </c>
      <c r="J55" s="178">
        <v>0</v>
      </c>
      <c r="K55" s="178">
        <f t="shared" si="0"/>
        <v>4244000</v>
      </c>
      <c r="L55" s="207">
        <v>2000000</v>
      </c>
      <c r="M55" s="44"/>
    </row>
    <row r="56" spans="1:13" s="98" customFormat="1" ht="13.15" customHeight="1" x14ac:dyDescent="0.2">
      <c r="A56" s="38"/>
      <c r="B56" s="187">
        <v>504</v>
      </c>
      <c r="C56" s="139" t="s">
        <v>95</v>
      </c>
      <c r="D56" s="144" t="s">
        <v>168</v>
      </c>
      <c r="E56" s="178">
        <v>3250000</v>
      </c>
      <c r="F56" s="117">
        <v>2617888.7400000002</v>
      </c>
      <c r="G56" s="178">
        <v>0</v>
      </c>
      <c r="H56" s="178">
        <v>-527760</v>
      </c>
      <c r="I56" s="206">
        <f t="shared" si="1"/>
        <v>-527760</v>
      </c>
      <c r="J56" s="178">
        <v>-1159871</v>
      </c>
      <c r="K56" s="178">
        <f t="shared" si="0"/>
        <v>632111</v>
      </c>
      <c r="L56" s="207">
        <v>632111</v>
      </c>
      <c r="M56" s="44"/>
    </row>
    <row r="57" spans="1:13" s="98" customFormat="1" ht="13.15" customHeight="1" x14ac:dyDescent="0.2">
      <c r="A57" s="38"/>
      <c r="B57" s="187">
        <v>504</v>
      </c>
      <c r="C57" s="139" t="s">
        <v>169</v>
      </c>
      <c r="D57" s="119" t="s">
        <v>170</v>
      </c>
      <c r="E57" s="178">
        <v>1750000</v>
      </c>
      <c r="F57" s="117">
        <v>1363333</v>
      </c>
      <c r="G57" s="178">
        <v>0</v>
      </c>
      <c r="H57" s="178">
        <v>303060</v>
      </c>
      <c r="I57" s="206">
        <f t="shared" si="1"/>
        <v>303060</v>
      </c>
      <c r="J57" s="178">
        <v>-83607</v>
      </c>
      <c r="K57" s="178">
        <f t="shared" si="0"/>
        <v>386667</v>
      </c>
      <c r="L57" s="207">
        <v>686667</v>
      </c>
      <c r="M57" s="44"/>
    </row>
    <row r="58" spans="1:13" s="98" customFormat="1" ht="13.15" customHeight="1" x14ac:dyDescent="0.2">
      <c r="A58" s="38"/>
      <c r="B58" s="187">
        <v>504</v>
      </c>
      <c r="C58" s="139" t="s">
        <v>106</v>
      </c>
      <c r="D58" s="119" t="s">
        <v>107</v>
      </c>
      <c r="E58" s="178">
        <v>700000</v>
      </c>
      <c r="F58" s="117">
        <v>0</v>
      </c>
      <c r="G58" s="178">
        <v>0</v>
      </c>
      <c r="H58" s="178">
        <v>700000</v>
      </c>
      <c r="I58" s="206">
        <f t="shared" si="1"/>
        <v>700000</v>
      </c>
      <c r="J58" s="178">
        <v>0</v>
      </c>
      <c r="K58" s="178">
        <f t="shared" si="0"/>
        <v>700000</v>
      </c>
      <c r="L58" s="207">
        <v>700000</v>
      </c>
      <c r="M58" s="127"/>
    </row>
    <row r="59" spans="1:13" s="98" customFormat="1" ht="13.15" customHeight="1" x14ac:dyDescent="0.2">
      <c r="A59" s="38"/>
      <c r="B59" s="38"/>
      <c r="C59" s="181"/>
      <c r="D59" s="65"/>
      <c r="E59" s="67"/>
      <c r="F59" s="67"/>
      <c r="G59" s="67"/>
      <c r="H59" s="67"/>
      <c r="I59" s="67"/>
      <c r="J59" s="67"/>
      <c r="K59" s="67"/>
      <c r="L59" s="207"/>
      <c r="M59" s="44"/>
    </row>
    <row r="60" spans="1:13" s="98" customFormat="1" ht="13.15" customHeight="1" x14ac:dyDescent="0.2">
      <c r="A60" s="38"/>
      <c r="B60" s="38"/>
      <c r="C60" s="141"/>
      <c r="D60" s="119"/>
      <c r="E60" s="178"/>
      <c r="F60" s="117"/>
      <c r="G60" s="178"/>
      <c r="H60" s="178"/>
      <c r="I60" s="178"/>
      <c r="J60" s="178"/>
      <c r="K60" s="178"/>
      <c r="L60" s="207"/>
      <c r="M60" s="127"/>
    </row>
    <row r="61" spans="1:13" s="98" customFormat="1" ht="13.15" customHeight="1" x14ac:dyDescent="0.2">
      <c r="A61" s="38"/>
      <c r="B61" s="38"/>
      <c r="C61" s="142"/>
      <c r="D61" s="115"/>
      <c r="E61" s="33"/>
      <c r="F61" s="33"/>
      <c r="G61" s="33"/>
      <c r="H61" s="33"/>
      <c r="I61" s="33"/>
      <c r="J61" s="33"/>
      <c r="K61" s="178"/>
      <c r="L61" s="209"/>
      <c r="M61" s="44"/>
    </row>
    <row r="62" spans="1:13" s="45" customFormat="1" ht="12.75" x14ac:dyDescent="0.2">
      <c r="A62" s="46"/>
      <c r="B62" s="171"/>
      <c r="C62" s="90"/>
      <c r="D62" s="94"/>
      <c r="E62" s="76"/>
      <c r="F62" s="87"/>
      <c r="G62" s="76"/>
      <c r="H62" s="76"/>
      <c r="I62" s="76"/>
      <c r="J62" s="87"/>
      <c r="K62" s="76"/>
      <c r="L62" s="214"/>
      <c r="M62" s="95"/>
    </row>
    <row r="63" spans="1:13" s="45" customFormat="1" ht="12.75" x14ac:dyDescent="0.2">
      <c r="A63" s="46"/>
      <c r="B63" s="171"/>
      <c r="C63" s="72"/>
      <c r="D63" s="21"/>
      <c r="E63" s="73">
        <f>SUM(E6:E62)</f>
        <v>174509321</v>
      </c>
      <c r="F63" s="100">
        <f>SUM(F6:F62)</f>
        <v>143784191.87000006</v>
      </c>
      <c r="G63" s="73">
        <f t="shared" ref="G63:L63" si="2">SUM(G5:G62)</f>
        <v>30977000</v>
      </c>
      <c r="H63" s="73">
        <f t="shared" si="2"/>
        <v>48197148</v>
      </c>
      <c r="I63" s="73">
        <f t="shared" si="2"/>
        <v>79174148</v>
      </c>
      <c r="J63" s="100">
        <f t="shared" si="2"/>
        <v>8277400.5999999996</v>
      </c>
      <c r="K63" s="73">
        <f>SUM(K5:K62)</f>
        <v>70896747.400000006</v>
      </c>
      <c r="L63" s="215">
        <f t="shared" si="2"/>
        <v>66082533</v>
      </c>
      <c r="M63" s="96"/>
    </row>
    <row r="64" spans="1:13" ht="12.75" x14ac:dyDescent="0.2">
      <c r="C64" s="50"/>
      <c r="D64" s="47"/>
      <c r="E64" s="48"/>
      <c r="F64" s="48"/>
      <c r="G64" s="48"/>
      <c r="H64" s="97"/>
      <c r="I64" s="97"/>
      <c r="J64" s="48"/>
      <c r="K64" s="48"/>
    </row>
    <row r="65" spans="3:11" ht="12.75" x14ac:dyDescent="0.2">
      <c r="C65" s="49"/>
      <c r="D65" s="202">
        <v>501</v>
      </c>
      <c r="F65" s="188"/>
      <c r="G65" s="188">
        <f>SUM(G5:G27)</f>
        <v>16715000</v>
      </c>
      <c r="H65" s="188">
        <f t="shared" ref="H65:K65" si="3">SUM(H5:H27)</f>
        <v>18856074</v>
      </c>
      <c r="I65" s="188">
        <f t="shared" si="3"/>
        <v>35571074</v>
      </c>
      <c r="J65" s="188">
        <f t="shared" si="3"/>
        <v>3084568.11</v>
      </c>
      <c r="K65" s="188">
        <f t="shared" si="3"/>
        <v>32486505.890000001</v>
      </c>
    </row>
    <row r="66" spans="3:11" ht="12.75" x14ac:dyDescent="0.2">
      <c r="C66" s="49"/>
      <c r="D66" s="203">
        <v>502</v>
      </c>
      <c r="F66" s="188"/>
      <c r="G66" s="188">
        <f>SUM(G28:G39)</f>
        <v>4218000</v>
      </c>
      <c r="H66" s="188">
        <f t="shared" ref="H66:K66" si="4">SUM(H28:H39)</f>
        <v>5938532</v>
      </c>
      <c r="I66" s="188">
        <f t="shared" si="4"/>
        <v>10156532</v>
      </c>
      <c r="J66" s="188">
        <f t="shared" si="4"/>
        <v>454577.04999999993</v>
      </c>
      <c r="K66" s="188">
        <f t="shared" si="4"/>
        <v>9701954.9499999993</v>
      </c>
    </row>
    <row r="67" spans="3:11" ht="12.75" x14ac:dyDescent="0.2">
      <c r="C67" s="49"/>
      <c r="D67" s="204">
        <v>504</v>
      </c>
      <c r="F67" s="189"/>
      <c r="G67" s="189">
        <f>SUM(G40:G58)</f>
        <v>10044000</v>
      </c>
      <c r="H67" s="189">
        <f t="shared" ref="H67:K67" si="5">SUM(H40:H58)</f>
        <v>23402542</v>
      </c>
      <c r="I67" s="189">
        <f t="shared" si="5"/>
        <v>33446542</v>
      </c>
      <c r="J67" s="189">
        <f t="shared" si="5"/>
        <v>4738255.4400000004</v>
      </c>
      <c r="K67" s="189">
        <f t="shared" si="5"/>
        <v>28708286.559999999</v>
      </c>
    </row>
    <row r="68" spans="3:11" x14ac:dyDescent="0.2">
      <c r="D68" s="201" t="s">
        <v>508</v>
      </c>
      <c r="F68" s="190"/>
      <c r="G68" s="191">
        <f>SUM(G65:G67)</f>
        <v>30977000</v>
      </c>
      <c r="H68" s="191">
        <f>SUM(H65:H67)</f>
        <v>48197148</v>
      </c>
      <c r="I68" s="191">
        <f t="shared" ref="I68" si="6">SUM(I65:I67)</f>
        <v>79174148</v>
      </c>
      <c r="J68" s="191">
        <f t="shared" ref="J68:K68" si="7">SUM(J65:J67)</f>
        <v>8277400.5999999996</v>
      </c>
      <c r="K68" s="191">
        <f t="shared" si="7"/>
        <v>70896747.400000006</v>
      </c>
    </row>
  </sheetData>
  <pageMargins left="0" right="0" top="0.74803149606299213" bottom="0.74803149606299213" header="0.31496062992125984" footer="0.31496062992125984"/>
  <pageSetup paperSize="9" scale="80" fitToHeight="0" orientation="landscape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B1" zoomScaleNormal="100" workbookViewId="0">
      <selection activeCell="B24" sqref="B24"/>
    </sheetView>
  </sheetViews>
  <sheetFormatPr defaultRowHeight="12" x14ac:dyDescent="0.2"/>
  <cols>
    <col min="1" max="1" width="0" style="12" hidden="1" customWidth="1"/>
    <col min="2" max="2" width="12.1640625" customWidth="1"/>
    <col min="3" max="3" width="56.33203125" customWidth="1"/>
    <col min="4" max="4" width="14.5" customWidth="1"/>
    <col min="5" max="5" width="15.1640625" customWidth="1"/>
    <col min="6" max="6" width="12.6640625" customWidth="1"/>
    <col min="7" max="7" width="10.83203125" bestFit="1" customWidth="1"/>
    <col min="8" max="9" width="11.83203125" bestFit="1" customWidth="1"/>
    <col min="10" max="10" width="33.1640625" bestFit="1" customWidth="1"/>
  </cols>
  <sheetData>
    <row r="1" spans="1:10" s="98" customFormat="1" x14ac:dyDescent="0.2">
      <c r="B1" s="165" t="s">
        <v>231</v>
      </c>
    </row>
    <row r="2" spans="1:10" s="45" customFormat="1" x14ac:dyDescent="0.2">
      <c r="B2" s="165"/>
    </row>
    <row r="3" spans="1:10" s="45" customFormat="1" x14ac:dyDescent="0.2"/>
    <row r="4" spans="1:10" ht="12.75" x14ac:dyDescent="0.2">
      <c r="A4" s="13"/>
      <c r="B4" s="17"/>
      <c r="C4" s="183" t="s">
        <v>506</v>
      </c>
      <c r="D4" s="19" t="s">
        <v>0</v>
      </c>
      <c r="E4" s="17" t="s">
        <v>1</v>
      </c>
      <c r="F4" s="19" t="s">
        <v>236</v>
      </c>
      <c r="G4" s="19" t="s">
        <v>3</v>
      </c>
      <c r="H4" s="19" t="s">
        <v>4</v>
      </c>
      <c r="I4" s="19" t="s">
        <v>123</v>
      </c>
      <c r="J4" s="20" t="s">
        <v>30</v>
      </c>
    </row>
    <row r="5" spans="1:10" ht="25.5" x14ac:dyDescent="0.2">
      <c r="A5" s="13"/>
      <c r="B5" s="21"/>
      <c r="C5" s="21"/>
      <c r="D5" s="22" t="s">
        <v>234</v>
      </c>
      <c r="E5" s="22" t="s">
        <v>235</v>
      </c>
      <c r="F5" s="22">
        <v>2018</v>
      </c>
      <c r="G5" s="9" t="s">
        <v>232</v>
      </c>
      <c r="H5" s="22" t="s">
        <v>5</v>
      </c>
      <c r="I5" s="22">
        <v>2018</v>
      </c>
      <c r="J5" s="36"/>
    </row>
    <row r="6" spans="1:10" ht="12.75" x14ac:dyDescent="0.2">
      <c r="B6" s="89"/>
      <c r="C6" s="16"/>
      <c r="D6" s="55"/>
      <c r="E6" s="37"/>
      <c r="F6" s="55"/>
      <c r="G6" s="37"/>
      <c r="H6" s="55"/>
      <c r="I6" s="28"/>
      <c r="J6" s="28"/>
    </row>
    <row r="7" spans="1:10" ht="12.75" x14ac:dyDescent="0.2">
      <c r="B7" s="109" t="s">
        <v>71</v>
      </c>
      <c r="C7" s="119" t="s">
        <v>308</v>
      </c>
      <c r="D7" s="110">
        <v>1532600</v>
      </c>
      <c r="E7" s="117">
        <v>1015592.69</v>
      </c>
      <c r="F7" s="110">
        <v>6439007</v>
      </c>
      <c r="G7" s="117">
        <v>0</v>
      </c>
      <c r="H7" s="110">
        <f>SUM(F7-G7)</f>
        <v>6439007</v>
      </c>
      <c r="I7" s="99">
        <f>H7</f>
        <v>6439007</v>
      </c>
      <c r="J7" s="236" t="s">
        <v>561</v>
      </c>
    </row>
    <row r="8" spans="1:10" s="161" customFormat="1" ht="12.75" x14ac:dyDescent="0.2">
      <c r="B8" s="166" t="s">
        <v>41</v>
      </c>
      <c r="C8" s="167" t="s">
        <v>216</v>
      </c>
      <c r="D8" s="163">
        <v>86596137</v>
      </c>
      <c r="E8" s="164">
        <v>86939204.780000001</v>
      </c>
      <c r="F8" s="176">
        <v>0</v>
      </c>
      <c r="G8" s="164">
        <v>197438.53</v>
      </c>
      <c r="H8" s="163">
        <f t="shared" ref="H8:H19" si="0">SUM(F8-G8)</f>
        <v>-197438.53</v>
      </c>
      <c r="I8" s="162">
        <v>0</v>
      </c>
      <c r="J8" s="173" t="s">
        <v>562</v>
      </c>
    </row>
    <row r="9" spans="1:10" s="161" customFormat="1" ht="25.5" x14ac:dyDescent="0.2">
      <c r="B9" s="166" t="s">
        <v>42</v>
      </c>
      <c r="C9" s="167" t="s">
        <v>309</v>
      </c>
      <c r="D9" s="163">
        <v>2438937</v>
      </c>
      <c r="E9" s="164">
        <v>2259883.7000000002</v>
      </c>
      <c r="F9" s="176">
        <v>83118</v>
      </c>
      <c r="G9" s="164">
        <v>0</v>
      </c>
      <c r="H9" s="163">
        <f t="shared" si="0"/>
        <v>83118</v>
      </c>
      <c r="I9" s="162">
        <v>83118</v>
      </c>
      <c r="J9" s="175" t="s">
        <v>563</v>
      </c>
    </row>
    <row r="10" spans="1:10" s="161" customFormat="1" ht="25.5" x14ac:dyDescent="0.2">
      <c r="B10" s="166" t="s">
        <v>142</v>
      </c>
      <c r="C10" s="167" t="s">
        <v>310</v>
      </c>
      <c r="D10" s="163">
        <v>2859130</v>
      </c>
      <c r="E10" s="164">
        <v>2652220.62</v>
      </c>
      <c r="F10" s="176">
        <v>579744</v>
      </c>
      <c r="G10" s="164">
        <v>128845.5</v>
      </c>
      <c r="H10" s="163">
        <f t="shared" si="0"/>
        <v>450898.5</v>
      </c>
      <c r="I10" s="162">
        <v>448904</v>
      </c>
      <c r="J10" s="175" t="s">
        <v>563</v>
      </c>
    </row>
    <row r="11" spans="1:10" s="98" customFormat="1" ht="12.75" x14ac:dyDescent="0.2">
      <c r="B11" s="171" t="s">
        <v>183</v>
      </c>
      <c r="C11" s="172" t="s">
        <v>184</v>
      </c>
      <c r="D11" s="110">
        <v>3143580</v>
      </c>
      <c r="E11" s="117">
        <v>865132.12</v>
      </c>
      <c r="F11" s="177">
        <v>2764036</v>
      </c>
      <c r="G11" s="178">
        <v>490358</v>
      </c>
      <c r="H11" s="110">
        <f t="shared" si="0"/>
        <v>2273678</v>
      </c>
      <c r="I11" s="99">
        <v>2167390</v>
      </c>
      <c r="J11" s="173" t="s">
        <v>564</v>
      </c>
    </row>
    <row r="12" spans="1:10" s="165" customFormat="1" ht="12.75" x14ac:dyDescent="0.2">
      <c r="B12" s="171" t="s">
        <v>143</v>
      </c>
      <c r="C12" s="172" t="s">
        <v>144</v>
      </c>
      <c r="D12" s="169">
        <v>8644000</v>
      </c>
      <c r="E12" s="170">
        <v>0</v>
      </c>
      <c r="F12" s="177">
        <v>0</v>
      </c>
      <c r="G12" s="178">
        <v>0</v>
      </c>
      <c r="H12" s="177">
        <f t="shared" si="0"/>
        <v>0</v>
      </c>
      <c r="I12" s="168"/>
      <c r="J12" s="173"/>
    </row>
    <row r="13" spans="1:10" s="165" customFormat="1" ht="25.5" x14ac:dyDescent="0.2">
      <c r="B13" s="171" t="s">
        <v>145</v>
      </c>
      <c r="C13" s="172" t="s">
        <v>146</v>
      </c>
      <c r="D13" s="169">
        <v>3997960</v>
      </c>
      <c r="E13" s="170">
        <v>3956535.99</v>
      </c>
      <c r="F13" s="177">
        <v>41424</v>
      </c>
      <c r="G13" s="178">
        <v>0</v>
      </c>
      <c r="H13" s="177">
        <f t="shared" si="0"/>
        <v>41424</v>
      </c>
      <c r="I13" s="168">
        <v>41424</v>
      </c>
      <c r="J13" s="175" t="s">
        <v>564</v>
      </c>
    </row>
    <row r="14" spans="1:10" s="165" customFormat="1" ht="12.75" x14ac:dyDescent="0.2">
      <c r="B14" s="171" t="s">
        <v>217</v>
      </c>
      <c r="C14" s="172" t="s">
        <v>218</v>
      </c>
      <c r="D14" s="169">
        <v>0</v>
      </c>
      <c r="E14" s="170">
        <v>-77286.14</v>
      </c>
      <c r="F14" s="177">
        <v>-1102763</v>
      </c>
      <c r="G14" s="178">
        <v>-44049</v>
      </c>
      <c r="H14" s="177">
        <f t="shared" si="0"/>
        <v>-1058714</v>
      </c>
      <c r="I14" s="168">
        <v>-1102763</v>
      </c>
      <c r="J14" s="173" t="s">
        <v>565</v>
      </c>
    </row>
    <row r="15" spans="1:10" s="165" customFormat="1" ht="12.75" x14ac:dyDescent="0.2">
      <c r="B15" s="171" t="s">
        <v>311</v>
      </c>
      <c r="C15" s="172" t="s">
        <v>312</v>
      </c>
      <c r="D15" s="169">
        <v>0</v>
      </c>
      <c r="E15" s="170">
        <v>0</v>
      </c>
      <c r="F15" s="177">
        <v>3206000</v>
      </c>
      <c r="G15" s="178">
        <v>0</v>
      </c>
      <c r="H15" s="177">
        <f t="shared" si="0"/>
        <v>3206000</v>
      </c>
      <c r="I15" s="168">
        <v>3206000</v>
      </c>
      <c r="J15" s="174" t="s">
        <v>564</v>
      </c>
    </row>
    <row r="16" spans="1:10" s="165" customFormat="1" ht="25.5" x14ac:dyDescent="0.2">
      <c r="B16" s="171" t="s">
        <v>313</v>
      </c>
      <c r="C16" s="172" t="s">
        <v>314</v>
      </c>
      <c r="D16" s="169">
        <v>0</v>
      </c>
      <c r="E16" s="170">
        <v>195069.06</v>
      </c>
      <c r="F16" s="177">
        <v>19807089</v>
      </c>
      <c r="G16" s="178">
        <v>2158.4</v>
      </c>
      <c r="H16" s="177">
        <f t="shared" si="0"/>
        <v>19804930.600000001</v>
      </c>
      <c r="I16" s="168">
        <v>1000000</v>
      </c>
      <c r="J16" s="173" t="s">
        <v>566</v>
      </c>
    </row>
    <row r="17" spans="2:10" s="165" customFormat="1" ht="12.75" x14ac:dyDescent="0.2">
      <c r="B17" s="171" t="s">
        <v>43</v>
      </c>
      <c r="C17" s="172" t="s">
        <v>44</v>
      </c>
      <c r="D17" s="169">
        <v>1506500</v>
      </c>
      <c r="E17" s="170">
        <v>1004626.09</v>
      </c>
      <c r="F17" s="177">
        <v>524564</v>
      </c>
      <c r="G17" s="178">
        <v>22690.25</v>
      </c>
      <c r="H17" s="177">
        <f t="shared" si="0"/>
        <v>501873.75</v>
      </c>
      <c r="I17" s="168">
        <v>501874</v>
      </c>
      <c r="J17" s="173" t="s">
        <v>567</v>
      </c>
    </row>
    <row r="18" spans="2:10" s="98" customFormat="1" ht="12.75" x14ac:dyDescent="0.2">
      <c r="B18" s="109" t="s">
        <v>45</v>
      </c>
      <c r="C18" s="119" t="s">
        <v>185</v>
      </c>
      <c r="D18" s="110">
        <v>12865000</v>
      </c>
      <c r="E18" s="117">
        <v>2796501.96</v>
      </c>
      <c r="F18" s="110">
        <v>16621184</v>
      </c>
      <c r="G18" s="117">
        <v>658685.76</v>
      </c>
      <c r="H18" s="110">
        <f t="shared" si="0"/>
        <v>15962498.24</v>
      </c>
      <c r="I18" s="99">
        <v>14302540</v>
      </c>
      <c r="J18" s="173" t="s">
        <v>567</v>
      </c>
    </row>
    <row r="19" spans="2:10" s="98" customFormat="1" ht="12.75" x14ac:dyDescent="0.2">
      <c r="B19" s="109" t="s">
        <v>315</v>
      </c>
      <c r="C19" s="119" t="s">
        <v>316</v>
      </c>
      <c r="D19" s="110">
        <v>0</v>
      </c>
      <c r="E19" s="117">
        <v>2000</v>
      </c>
      <c r="F19" s="110">
        <v>0</v>
      </c>
      <c r="G19" s="117">
        <v>2000</v>
      </c>
      <c r="H19" s="110">
        <f t="shared" si="0"/>
        <v>-2000</v>
      </c>
      <c r="I19" s="99"/>
      <c r="J19" s="173"/>
    </row>
    <row r="20" spans="2:10" s="98" customFormat="1" ht="12.75" x14ac:dyDescent="0.2">
      <c r="B20" s="109"/>
      <c r="C20" s="119"/>
      <c r="D20" s="110"/>
      <c r="E20" s="117"/>
      <c r="F20" s="110"/>
      <c r="G20" s="117"/>
      <c r="H20" s="110"/>
      <c r="I20" s="99"/>
      <c r="J20" s="173"/>
    </row>
    <row r="21" spans="2:10" s="45" customFormat="1" ht="12.75" x14ac:dyDescent="0.2">
      <c r="B21" s="51"/>
      <c r="C21" s="65"/>
      <c r="D21" s="66"/>
      <c r="E21" s="67"/>
      <c r="F21" s="66"/>
      <c r="G21" s="67"/>
      <c r="H21" s="110"/>
      <c r="I21" s="99"/>
      <c r="J21" s="101"/>
    </row>
    <row r="22" spans="2:10" s="45" customFormat="1" ht="12.75" x14ac:dyDescent="0.2">
      <c r="B22" s="90"/>
      <c r="C22" s="17"/>
      <c r="D22" s="87"/>
      <c r="E22" s="76"/>
      <c r="F22" s="87"/>
      <c r="G22" s="76"/>
      <c r="H22" s="87"/>
      <c r="I22" s="91"/>
      <c r="J22" s="92"/>
    </row>
    <row r="23" spans="2:10" s="45" customFormat="1" ht="12.75" x14ac:dyDescent="0.2">
      <c r="B23" s="72"/>
      <c r="C23" s="21"/>
      <c r="D23" s="74">
        <f t="shared" ref="D23:I23" si="1">SUM(D7:D21)</f>
        <v>123583844</v>
      </c>
      <c r="E23" s="73">
        <f t="shared" si="1"/>
        <v>101609480.87</v>
      </c>
      <c r="F23" s="100">
        <f t="shared" si="1"/>
        <v>48963403</v>
      </c>
      <c r="G23" s="73">
        <f t="shared" si="1"/>
        <v>1458127.44</v>
      </c>
      <c r="H23" s="100">
        <f t="shared" si="1"/>
        <v>47505275.560000002</v>
      </c>
      <c r="I23" s="73">
        <f t="shared" si="1"/>
        <v>27087494</v>
      </c>
      <c r="J23" s="93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Normal="100" workbookViewId="0">
      <selection activeCell="B3" sqref="B3"/>
    </sheetView>
  </sheetViews>
  <sheetFormatPr defaultRowHeight="12" x14ac:dyDescent="0.2"/>
  <cols>
    <col min="1" max="1" width="0" hidden="1" customWidth="1"/>
    <col min="3" max="3" width="49.6640625" customWidth="1"/>
    <col min="4" max="4" width="12.6640625" customWidth="1"/>
    <col min="5" max="5" width="15.1640625" customWidth="1"/>
    <col min="6" max="6" width="14" customWidth="1"/>
    <col min="7" max="7" width="14.1640625" customWidth="1"/>
    <col min="8" max="8" width="14.33203125" customWidth="1"/>
    <col min="9" max="9" width="11.83203125" bestFit="1" customWidth="1"/>
    <col min="10" max="10" width="27" customWidth="1"/>
  </cols>
  <sheetData>
    <row r="1" spans="1:10" s="98" customFormat="1" x14ac:dyDescent="0.2">
      <c r="B1" s="165" t="s">
        <v>231</v>
      </c>
    </row>
    <row r="2" spans="1:10" s="45" customFormat="1" x14ac:dyDescent="0.2">
      <c r="B2" s="165"/>
    </row>
    <row r="3" spans="1:10" s="45" customFormat="1" x14ac:dyDescent="0.2"/>
    <row r="4" spans="1:10" ht="12.75" x14ac:dyDescent="0.2">
      <c r="A4" s="1"/>
      <c r="B4" s="17"/>
      <c r="C4" s="17" t="s">
        <v>7</v>
      </c>
      <c r="D4" s="19" t="s">
        <v>0</v>
      </c>
      <c r="E4" s="17" t="s">
        <v>1</v>
      </c>
      <c r="F4" s="19" t="s">
        <v>236</v>
      </c>
      <c r="G4" s="19" t="s">
        <v>3</v>
      </c>
      <c r="H4" s="19" t="s">
        <v>4</v>
      </c>
      <c r="I4" s="19" t="s">
        <v>123</v>
      </c>
      <c r="J4" s="20" t="s">
        <v>30</v>
      </c>
    </row>
    <row r="5" spans="1:10" ht="24.75" customHeight="1" x14ac:dyDescent="0.2">
      <c r="A5" s="1"/>
      <c r="B5" s="21"/>
      <c r="C5" s="21"/>
      <c r="D5" s="22" t="s">
        <v>234</v>
      </c>
      <c r="E5" s="22" t="s">
        <v>235</v>
      </c>
      <c r="F5" s="22">
        <v>2018</v>
      </c>
      <c r="G5" s="9" t="s">
        <v>232</v>
      </c>
      <c r="H5" s="22" t="s">
        <v>5</v>
      </c>
      <c r="I5" s="22">
        <v>2018</v>
      </c>
      <c r="J5" s="36"/>
    </row>
    <row r="6" spans="1:10" ht="12.75" x14ac:dyDescent="0.2">
      <c r="B6" s="56"/>
      <c r="C6" s="16"/>
      <c r="D6" s="55"/>
      <c r="E6" s="37"/>
      <c r="F6" s="55"/>
      <c r="G6" s="37"/>
      <c r="H6" s="55"/>
      <c r="I6" s="28"/>
      <c r="J6" s="26"/>
    </row>
    <row r="7" spans="1:10" s="98" customFormat="1" ht="12.75" x14ac:dyDescent="0.2">
      <c r="B7" s="118" t="s">
        <v>46</v>
      </c>
      <c r="C7" s="116" t="s">
        <v>47</v>
      </c>
      <c r="D7" s="110">
        <v>13382162</v>
      </c>
      <c r="E7" s="117">
        <v>15024886.939999999</v>
      </c>
      <c r="F7" s="110">
        <v>-1460668</v>
      </c>
      <c r="G7" s="117">
        <v>892.5</v>
      </c>
      <c r="H7" s="110">
        <f>SUM(F7-G7)</f>
        <v>-1461560.5</v>
      </c>
      <c r="I7" s="25">
        <v>-1460668</v>
      </c>
      <c r="J7" s="27" t="s">
        <v>530</v>
      </c>
    </row>
    <row r="8" spans="1:10" s="98" customFormat="1" ht="12.75" x14ac:dyDescent="0.2">
      <c r="B8" s="109" t="s">
        <v>72</v>
      </c>
      <c r="C8" s="119" t="s">
        <v>73</v>
      </c>
      <c r="D8" s="110">
        <v>15315020</v>
      </c>
      <c r="E8" s="117">
        <v>7258992.9500000002</v>
      </c>
      <c r="F8" s="110">
        <v>9386463</v>
      </c>
      <c r="G8" s="117">
        <v>1330435.27</v>
      </c>
      <c r="H8" s="110">
        <f t="shared" ref="H8:H12" si="0">SUM(F8-G8)</f>
        <v>8056027.7300000004</v>
      </c>
      <c r="I8" s="25">
        <v>9386463</v>
      </c>
      <c r="J8" s="27" t="s">
        <v>531</v>
      </c>
    </row>
    <row r="9" spans="1:10" s="98" customFormat="1" ht="12.75" x14ac:dyDescent="0.2">
      <c r="B9" s="109" t="s">
        <v>74</v>
      </c>
      <c r="C9" s="119" t="s">
        <v>186</v>
      </c>
      <c r="D9" s="110">
        <v>2047210</v>
      </c>
      <c r="E9" s="117">
        <v>0</v>
      </c>
      <c r="F9" s="110">
        <v>6687210</v>
      </c>
      <c r="G9" s="117">
        <v>0</v>
      </c>
      <c r="H9" s="110">
        <f t="shared" si="0"/>
        <v>6687210</v>
      </c>
      <c r="I9" s="25">
        <v>4050000</v>
      </c>
      <c r="J9" s="27" t="s">
        <v>535</v>
      </c>
    </row>
    <row r="10" spans="1:10" s="98" customFormat="1" ht="13.15" customHeight="1" x14ac:dyDescent="0.2">
      <c r="B10" s="109" t="s">
        <v>317</v>
      </c>
      <c r="C10" s="116" t="s">
        <v>318</v>
      </c>
      <c r="D10" s="110">
        <v>0</v>
      </c>
      <c r="E10" s="117">
        <v>0</v>
      </c>
      <c r="F10" s="110">
        <v>306000</v>
      </c>
      <c r="G10" s="117">
        <v>0</v>
      </c>
      <c r="H10" s="110">
        <f t="shared" si="0"/>
        <v>306000</v>
      </c>
      <c r="I10" s="25">
        <v>306000</v>
      </c>
      <c r="J10" s="27" t="s">
        <v>532</v>
      </c>
    </row>
    <row r="11" spans="1:10" s="98" customFormat="1" ht="12.75" x14ac:dyDescent="0.2">
      <c r="B11" s="109">
        <v>364865</v>
      </c>
      <c r="C11" s="116" t="s">
        <v>75</v>
      </c>
      <c r="D11" s="110">
        <v>1029210</v>
      </c>
      <c r="E11" s="117">
        <v>0</v>
      </c>
      <c r="F11" s="110">
        <v>1029210</v>
      </c>
      <c r="G11" s="117">
        <v>0</v>
      </c>
      <c r="H11" s="110">
        <f t="shared" si="0"/>
        <v>1029210</v>
      </c>
      <c r="I11" s="25"/>
      <c r="J11" s="27" t="s">
        <v>534</v>
      </c>
    </row>
    <row r="12" spans="1:10" s="165" customFormat="1" ht="12.75" x14ac:dyDescent="0.2">
      <c r="B12" s="109" t="s">
        <v>319</v>
      </c>
      <c r="C12" s="116" t="s">
        <v>320</v>
      </c>
      <c r="D12" s="177">
        <v>0</v>
      </c>
      <c r="E12" s="178">
        <v>0</v>
      </c>
      <c r="F12" s="177">
        <v>306000</v>
      </c>
      <c r="G12" s="178">
        <v>0</v>
      </c>
      <c r="H12" s="177">
        <f t="shared" si="0"/>
        <v>306000</v>
      </c>
      <c r="I12" s="25">
        <v>306000</v>
      </c>
      <c r="J12" s="27" t="s">
        <v>533</v>
      </c>
    </row>
    <row r="13" spans="1:10" s="165" customFormat="1" ht="12.75" x14ac:dyDescent="0.2">
      <c r="B13" s="109"/>
      <c r="C13" s="116"/>
      <c r="D13" s="177"/>
      <c r="E13" s="178"/>
      <c r="F13" s="177"/>
      <c r="G13" s="178"/>
      <c r="H13" s="177"/>
      <c r="I13" s="25"/>
      <c r="J13" s="27"/>
    </row>
    <row r="14" spans="1:10" ht="12.75" x14ac:dyDescent="0.2">
      <c r="B14" s="77"/>
      <c r="C14" s="65"/>
      <c r="D14" s="66"/>
      <c r="E14" s="67"/>
      <c r="F14" s="66"/>
      <c r="G14" s="67"/>
      <c r="H14" s="110"/>
      <c r="I14" s="25"/>
      <c r="J14" s="30"/>
    </row>
    <row r="15" spans="1:10" ht="12.75" x14ac:dyDescent="0.2">
      <c r="B15" s="78"/>
      <c r="C15" s="17"/>
      <c r="D15" s="18"/>
      <c r="E15" s="17"/>
      <c r="F15" s="18"/>
      <c r="G15" s="17"/>
      <c r="H15" s="18"/>
      <c r="I15" s="79"/>
      <c r="J15" s="80"/>
    </row>
    <row r="16" spans="1:10" s="45" customFormat="1" ht="12.75" x14ac:dyDescent="0.2">
      <c r="B16" s="72"/>
      <c r="C16" s="21"/>
      <c r="D16" s="74">
        <f>SUM(D7:D15)</f>
        <v>31773602</v>
      </c>
      <c r="E16" s="73">
        <f t="shared" ref="E16:H16" si="1">SUM(E7:E15)</f>
        <v>22283879.890000001</v>
      </c>
      <c r="F16" s="100">
        <f t="shared" si="1"/>
        <v>16254215</v>
      </c>
      <c r="G16" s="73">
        <f t="shared" si="1"/>
        <v>1331327.77</v>
      </c>
      <c r="H16" s="100">
        <f t="shared" si="1"/>
        <v>14922887.23</v>
      </c>
      <c r="I16" s="73">
        <f>SUM(I7:I15)</f>
        <v>12587795</v>
      </c>
      <c r="J16" s="24"/>
    </row>
    <row r="19" spans="9:9" x14ac:dyDescent="0.2">
      <c r="I19" s="14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B1" zoomScaleNormal="100" workbookViewId="0">
      <selection activeCell="E27" sqref="E27"/>
    </sheetView>
  </sheetViews>
  <sheetFormatPr defaultRowHeight="12" x14ac:dyDescent="0.2"/>
  <cols>
    <col min="1" max="1" width="0" hidden="1" customWidth="1"/>
    <col min="2" max="2" width="9.33203125" style="43"/>
    <col min="3" max="3" width="45" customWidth="1"/>
    <col min="4" max="4" width="17.6640625" customWidth="1"/>
    <col min="5" max="5" width="15.1640625" customWidth="1"/>
    <col min="6" max="6" width="14.5" customWidth="1"/>
    <col min="7" max="7" width="15.1640625" customWidth="1"/>
    <col min="8" max="8" width="14.33203125" customWidth="1"/>
    <col min="9" max="9" width="15.33203125" customWidth="1"/>
    <col min="10" max="10" width="28.5" customWidth="1"/>
  </cols>
  <sheetData>
    <row r="1" spans="1:11" s="98" customFormat="1" x14ac:dyDescent="0.2">
      <c r="B1" s="165" t="s">
        <v>231</v>
      </c>
    </row>
    <row r="2" spans="1:11" s="45" customFormat="1" x14ac:dyDescent="0.2">
      <c r="B2" s="165"/>
    </row>
    <row r="3" spans="1:11" s="45" customFormat="1" x14ac:dyDescent="0.2">
      <c r="B3" s="43"/>
    </row>
    <row r="4" spans="1:11" ht="12.75" x14ac:dyDescent="0.2">
      <c r="A4" s="1"/>
      <c r="B4" s="40"/>
      <c r="C4" s="17" t="s">
        <v>8</v>
      </c>
      <c r="D4" s="19" t="s">
        <v>0</v>
      </c>
      <c r="E4" s="17" t="s">
        <v>1</v>
      </c>
      <c r="F4" s="19" t="s">
        <v>236</v>
      </c>
      <c r="G4" s="19" t="s">
        <v>3</v>
      </c>
      <c r="H4" s="19" t="s">
        <v>4</v>
      </c>
      <c r="I4" s="19" t="s">
        <v>123</v>
      </c>
      <c r="J4" s="20" t="s">
        <v>30</v>
      </c>
    </row>
    <row r="5" spans="1:11" ht="27" customHeight="1" x14ac:dyDescent="0.2">
      <c r="A5" s="1"/>
      <c r="B5" s="41"/>
      <c r="C5" s="21"/>
      <c r="D5" s="22" t="s">
        <v>234</v>
      </c>
      <c r="E5" s="22" t="s">
        <v>235</v>
      </c>
      <c r="F5" s="22">
        <v>2018</v>
      </c>
      <c r="G5" s="9" t="s">
        <v>232</v>
      </c>
      <c r="H5" s="22" t="s">
        <v>5</v>
      </c>
      <c r="I5" s="22">
        <v>2018</v>
      </c>
      <c r="J5" s="36"/>
    </row>
    <row r="6" spans="1:11" ht="13.9" customHeight="1" x14ac:dyDescent="0.2">
      <c r="B6" s="82"/>
      <c r="C6" s="16"/>
      <c r="D6" s="55"/>
      <c r="E6" s="37"/>
      <c r="F6" s="55"/>
      <c r="G6" s="37"/>
      <c r="H6" s="55"/>
      <c r="I6" s="125"/>
      <c r="J6" s="28"/>
    </row>
    <row r="7" spans="1:11" s="98" customFormat="1" ht="13.9" customHeight="1" x14ac:dyDescent="0.2">
      <c r="B7" s="146" t="s">
        <v>224</v>
      </c>
      <c r="C7" s="147" t="s">
        <v>517</v>
      </c>
      <c r="D7" s="148">
        <v>1300000</v>
      </c>
      <c r="E7" s="149">
        <v>165968.37</v>
      </c>
      <c r="F7" s="148">
        <v>1199224</v>
      </c>
      <c r="G7" s="149">
        <v>65192</v>
      </c>
      <c r="H7" s="148">
        <f>SUM(F7-G7)</f>
        <v>1134032</v>
      </c>
      <c r="I7" s="150">
        <v>1199224</v>
      </c>
      <c r="J7" s="160" t="s">
        <v>523</v>
      </c>
    </row>
    <row r="8" spans="1:11" s="98" customFormat="1" ht="13.9" customHeight="1" x14ac:dyDescent="0.2">
      <c r="B8" s="151" t="s">
        <v>225</v>
      </c>
      <c r="C8" s="152" t="s">
        <v>518</v>
      </c>
      <c r="D8" s="153">
        <v>1235500</v>
      </c>
      <c r="E8" s="154">
        <v>77170.490000000005</v>
      </c>
      <c r="F8" s="153">
        <v>1193857</v>
      </c>
      <c r="G8" s="154">
        <v>35527.49</v>
      </c>
      <c r="H8" s="153">
        <f>SUM(F8-G8)</f>
        <v>1158329.51</v>
      </c>
      <c r="I8" s="155">
        <v>1193857</v>
      </c>
      <c r="J8" s="156" t="s">
        <v>523</v>
      </c>
    </row>
    <row r="9" spans="1:11" s="98" customFormat="1" ht="25.5" x14ac:dyDescent="0.2">
      <c r="B9" s="151" t="s">
        <v>226</v>
      </c>
      <c r="C9" s="152" t="s">
        <v>321</v>
      </c>
      <c r="D9" s="153">
        <v>1560000</v>
      </c>
      <c r="E9" s="154">
        <v>1977346.36</v>
      </c>
      <c r="F9" s="153">
        <v>5561708</v>
      </c>
      <c r="G9" s="154">
        <v>54.28</v>
      </c>
      <c r="H9" s="153">
        <f t="shared" ref="H9:H15" si="0">SUM(F9-G9)</f>
        <v>5561653.7199999997</v>
      </c>
      <c r="I9" s="155">
        <v>5561708</v>
      </c>
      <c r="J9" s="156" t="s">
        <v>522</v>
      </c>
    </row>
    <row r="10" spans="1:11" s="98" customFormat="1" ht="13.9" customHeight="1" x14ac:dyDescent="0.2">
      <c r="B10" s="151" t="s">
        <v>227</v>
      </c>
      <c r="C10" s="157" t="s">
        <v>322</v>
      </c>
      <c r="D10" s="153">
        <v>1460800</v>
      </c>
      <c r="E10" s="154">
        <v>0</v>
      </c>
      <c r="F10" s="153">
        <v>1993330</v>
      </c>
      <c r="G10" s="154">
        <v>0</v>
      </c>
      <c r="H10" s="153">
        <f t="shared" si="0"/>
        <v>1993330</v>
      </c>
      <c r="I10" s="155">
        <v>1993330</v>
      </c>
      <c r="J10" s="156" t="s">
        <v>523</v>
      </c>
    </row>
    <row r="11" spans="1:11" s="165" customFormat="1" ht="25.5" x14ac:dyDescent="0.2">
      <c r="B11" s="151" t="s">
        <v>323</v>
      </c>
      <c r="C11" s="157" t="s">
        <v>324</v>
      </c>
      <c r="D11" s="153">
        <v>0</v>
      </c>
      <c r="E11" s="154">
        <v>0</v>
      </c>
      <c r="F11" s="153">
        <v>5192000</v>
      </c>
      <c r="G11" s="154">
        <v>0</v>
      </c>
      <c r="H11" s="153">
        <f t="shared" si="0"/>
        <v>5192000</v>
      </c>
      <c r="I11" s="155">
        <v>5192000</v>
      </c>
      <c r="J11" s="156" t="s">
        <v>522</v>
      </c>
    </row>
    <row r="12" spans="1:11" s="165" customFormat="1" ht="13.9" customHeight="1" x14ac:dyDescent="0.2">
      <c r="B12" s="151" t="s">
        <v>228</v>
      </c>
      <c r="C12" s="157" t="s">
        <v>325</v>
      </c>
      <c r="D12" s="153">
        <v>822304</v>
      </c>
      <c r="E12" s="154">
        <v>444305.43</v>
      </c>
      <c r="F12" s="153">
        <v>2085654</v>
      </c>
      <c r="G12" s="154">
        <v>1756029</v>
      </c>
      <c r="H12" s="153">
        <f t="shared" si="0"/>
        <v>329625</v>
      </c>
      <c r="I12" s="155">
        <v>2085654</v>
      </c>
      <c r="J12" s="156" t="s">
        <v>519</v>
      </c>
    </row>
    <row r="13" spans="1:11" s="98" customFormat="1" ht="12.75" x14ac:dyDescent="0.2">
      <c r="B13" s="151" t="s">
        <v>326</v>
      </c>
      <c r="C13" s="157" t="s">
        <v>327</v>
      </c>
      <c r="D13" s="153">
        <v>0</v>
      </c>
      <c r="E13" s="154">
        <v>0</v>
      </c>
      <c r="F13" s="153">
        <v>510000</v>
      </c>
      <c r="G13" s="154">
        <v>0</v>
      </c>
      <c r="H13" s="153">
        <f t="shared" si="0"/>
        <v>510000</v>
      </c>
      <c r="I13" s="155">
        <v>510000</v>
      </c>
      <c r="J13" s="156" t="s">
        <v>523</v>
      </c>
    </row>
    <row r="14" spans="1:11" s="98" customFormat="1" ht="38.25" x14ac:dyDescent="0.2">
      <c r="B14" s="151" t="s">
        <v>328</v>
      </c>
      <c r="C14" s="152" t="s">
        <v>521</v>
      </c>
      <c r="D14" s="153">
        <v>0</v>
      </c>
      <c r="E14" s="154">
        <f>46554-187935</f>
        <v>-141381</v>
      </c>
      <c r="F14" s="153">
        <v>187935</v>
      </c>
      <c r="G14" s="154">
        <v>46554</v>
      </c>
      <c r="H14" s="153">
        <f t="shared" si="0"/>
        <v>141381</v>
      </c>
      <c r="I14" s="155">
        <v>46554</v>
      </c>
      <c r="J14" s="159" t="s">
        <v>520</v>
      </c>
    </row>
    <row r="15" spans="1:11" s="98" customFormat="1" ht="13.9" customHeight="1" x14ac:dyDescent="0.2">
      <c r="B15" s="151" t="s">
        <v>76</v>
      </c>
      <c r="C15" s="152" t="s">
        <v>77</v>
      </c>
      <c r="D15" s="153">
        <v>457200</v>
      </c>
      <c r="E15" s="154">
        <v>0</v>
      </c>
      <c r="F15" s="153">
        <v>457200</v>
      </c>
      <c r="G15" s="154">
        <v>0</v>
      </c>
      <c r="H15" s="153">
        <f t="shared" si="0"/>
        <v>457200</v>
      </c>
      <c r="I15" s="155"/>
      <c r="J15" s="156" t="s">
        <v>524</v>
      </c>
      <c r="K15" s="98" t="s">
        <v>230</v>
      </c>
    </row>
    <row r="16" spans="1:11" s="98" customFormat="1" ht="25.5" x14ac:dyDescent="0.2">
      <c r="B16" s="158" t="s">
        <v>329</v>
      </c>
      <c r="C16" s="157" t="s">
        <v>330</v>
      </c>
      <c r="D16" s="153">
        <v>0</v>
      </c>
      <c r="E16" s="154">
        <v>0</v>
      </c>
      <c r="F16" s="153">
        <v>5968000</v>
      </c>
      <c r="G16" s="154">
        <v>0</v>
      </c>
      <c r="H16" s="153">
        <f>SUM(F16-G16)</f>
        <v>5968000</v>
      </c>
      <c r="I16" s="155">
        <v>5968000</v>
      </c>
      <c r="J16" s="159" t="s">
        <v>522</v>
      </c>
    </row>
    <row r="17" spans="2:10" s="61" customFormat="1" ht="13.9" customHeight="1" x14ac:dyDescent="0.2">
      <c r="B17" s="158"/>
      <c r="C17" s="157"/>
      <c r="D17" s="153"/>
      <c r="E17" s="154"/>
      <c r="F17" s="153"/>
      <c r="G17" s="154"/>
      <c r="H17" s="153"/>
      <c r="I17" s="155"/>
      <c r="J17" s="159"/>
    </row>
    <row r="18" spans="2:10" ht="13.9" customHeight="1" x14ac:dyDescent="0.2">
      <c r="B18" s="81"/>
      <c r="C18" s="63"/>
      <c r="D18" s="66"/>
      <c r="E18" s="67"/>
      <c r="F18" s="66"/>
      <c r="G18" s="67"/>
      <c r="H18" s="110"/>
      <c r="I18" s="34"/>
      <c r="J18" s="30"/>
    </row>
    <row r="19" spans="2:10" s="45" customFormat="1" ht="13.9" customHeight="1" x14ac:dyDescent="0.2">
      <c r="B19" s="78"/>
      <c r="C19" s="17"/>
      <c r="D19" s="18"/>
      <c r="E19" s="17"/>
      <c r="F19" s="18"/>
      <c r="G19" s="17"/>
      <c r="H19" s="18"/>
      <c r="I19" s="84"/>
      <c r="J19" s="80"/>
    </row>
    <row r="20" spans="2:10" s="45" customFormat="1" ht="13.9" customHeight="1" x14ac:dyDescent="0.2">
      <c r="B20" s="72"/>
      <c r="C20" s="21"/>
      <c r="D20" s="74">
        <f t="shared" ref="D20:I20" si="1">SUM(D7:D19)</f>
        <v>6835804</v>
      </c>
      <c r="E20" s="73">
        <f t="shared" si="1"/>
        <v>2523409.6500000004</v>
      </c>
      <c r="F20" s="100">
        <f t="shared" si="1"/>
        <v>24348908</v>
      </c>
      <c r="G20" s="73">
        <f t="shared" si="1"/>
        <v>1903356.77</v>
      </c>
      <c r="H20" s="100">
        <f t="shared" si="1"/>
        <v>22445551.23</v>
      </c>
      <c r="I20" s="73">
        <f t="shared" si="1"/>
        <v>23750327</v>
      </c>
      <c r="J20" s="24"/>
    </row>
    <row r="21" spans="2:10" ht="12.75" x14ac:dyDescent="0.2">
      <c r="B21" s="42"/>
      <c r="C21" s="13"/>
      <c r="D21" s="13"/>
      <c r="E21" s="13"/>
      <c r="F21" s="13"/>
      <c r="G21" s="13"/>
      <c r="H21" s="13"/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B1" zoomScaleNormal="100" workbookViewId="0">
      <selection activeCell="K92" sqref="K92"/>
    </sheetView>
  </sheetViews>
  <sheetFormatPr defaultRowHeight="12" x14ac:dyDescent="0.2"/>
  <cols>
    <col min="1" max="1" width="0" hidden="1" customWidth="1"/>
    <col min="2" max="2" width="11.5" customWidth="1"/>
    <col min="3" max="3" width="49.33203125" customWidth="1"/>
    <col min="4" max="4" width="14.1640625" style="15" hidden="1" customWidth="1"/>
    <col min="5" max="5" width="15.1640625" style="15" hidden="1" customWidth="1"/>
    <col min="6" max="6" width="15.1640625" customWidth="1"/>
    <col min="7" max="7" width="12" style="165" customWidth="1"/>
    <col min="8" max="8" width="13.6640625" style="165" customWidth="1"/>
    <col min="9" max="9" width="13.5" customWidth="1"/>
    <col min="10" max="10" width="13.33203125" customWidth="1"/>
    <col min="11" max="11" width="13.5" customWidth="1"/>
    <col min="12" max="12" width="28" customWidth="1"/>
  </cols>
  <sheetData>
    <row r="1" spans="1:12" s="98" customFormat="1" ht="12.75" x14ac:dyDescent="0.2">
      <c r="B1" s="106" t="s">
        <v>231</v>
      </c>
      <c r="C1" s="106"/>
      <c r="G1" s="165"/>
      <c r="H1" s="165"/>
    </row>
    <row r="2" spans="1:12" s="45" customFormat="1" ht="12.75" x14ac:dyDescent="0.2">
      <c r="B2" s="165"/>
      <c r="C2" s="59"/>
      <c r="G2" s="165"/>
      <c r="H2" s="165"/>
    </row>
    <row r="3" spans="1:12" s="45" customFormat="1" x14ac:dyDescent="0.2">
      <c r="G3" s="165"/>
      <c r="H3" s="165"/>
    </row>
    <row r="4" spans="1:12" ht="12.75" x14ac:dyDescent="0.2">
      <c r="A4" s="1"/>
      <c r="B4" s="17"/>
      <c r="C4" s="17" t="s">
        <v>9</v>
      </c>
      <c r="D4" s="19" t="s">
        <v>0</v>
      </c>
      <c r="E4" s="17" t="s">
        <v>1</v>
      </c>
      <c r="F4" s="19" t="s">
        <v>513</v>
      </c>
      <c r="G4" s="19" t="s">
        <v>512</v>
      </c>
      <c r="H4" s="20" t="s">
        <v>2</v>
      </c>
      <c r="I4" s="20" t="s">
        <v>3</v>
      </c>
      <c r="J4" s="19" t="s">
        <v>4</v>
      </c>
      <c r="K4" s="19" t="s">
        <v>123</v>
      </c>
      <c r="L4" s="20" t="s">
        <v>30</v>
      </c>
    </row>
    <row r="5" spans="1:12" ht="25.5" x14ac:dyDescent="0.2">
      <c r="A5" s="1"/>
      <c r="B5" s="21"/>
      <c r="C5" s="21" t="s">
        <v>10</v>
      </c>
      <c r="D5" s="22" t="s">
        <v>234</v>
      </c>
      <c r="E5" s="22" t="s">
        <v>235</v>
      </c>
      <c r="F5" s="192" t="s">
        <v>514</v>
      </c>
      <c r="G5" s="192">
        <v>2018</v>
      </c>
      <c r="H5" s="200">
        <v>2018</v>
      </c>
      <c r="I5" s="9" t="s">
        <v>232</v>
      </c>
      <c r="J5" s="22" t="s">
        <v>5</v>
      </c>
      <c r="K5" s="22">
        <v>2018</v>
      </c>
      <c r="L5" s="36"/>
    </row>
    <row r="6" spans="1:12" ht="12.75" x14ac:dyDescent="0.2">
      <c r="B6" s="133"/>
      <c r="C6" s="35"/>
      <c r="D6" s="58"/>
      <c r="E6" s="57"/>
      <c r="F6" s="57"/>
      <c r="G6" s="219"/>
      <c r="H6" s="57"/>
      <c r="I6" s="58"/>
      <c r="J6" s="57"/>
      <c r="K6" s="28"/>
      <c r="L6" s="26"/>
    </row>
    <row r="7" spans="1:12" s="165" customFormat="1" ht="12.75" x14ac:dyDescent="0.2">
      <c r="B7" s="134" t="s">
        <v>48</v>
      </c>
      <c r="C7" s="106" t="s">
        <v>49</v>
      </c>
      <c r="D7" s="107">
        <v>0</v>
      </c>
      <c r="E7" s="108">
        <v>120876.4</v>
      </c>
      <c r="F7" s="108">
        <v>-5192000</v>
      </c>
      <c r="G7" s="220"/>
      <c r="H7" s="108"/>
      <c r="I7" s="107">
        <v>0</v>
      </c>
      <c r="J7" s="178">
        <f t="shared" ref="J7:J38" si="0">SUM(F7-I7)</f>
        <v>-5192000</v>
      </c>
      <c r="K7" s="30"/>
      <c r="L7" s="27"/>
    </row>
    <row r="8" spans="1:12" s="165" customFormat="1" ht="12.75" hidden="1" x14ac:dyDescent="0.2">
      <c r="B8" s="134" t="s">
        <v>331</v>
      </c>
      <c r="C8" s="106" t="s">
        <v>332</v>
      </c>
      <c r="D8" s="107">
        <v>3490000</v>
      </c>
      <c r="E8" s="108">
        <v>-2237829.6</v>
      </c>
      <c r="F8" s="108">
        <v>0</v>
      </c>
      <c r="G8" s="220"/>
      <c r="H8" s="108"/>
      <c r="I8" s="107">
        <v>0</v>
      </c>
      <c r="J8" s="178">
        <f t="shared" si="0"/>
        <v>0</v>
      </c>
      <c r="K8" s="30"/>
      <c r="L8" s="27"/>
    </row>
    <row r="9" spans="1:12" s="165" customFormat="1" ht="12.75" hidden="1" x14ac:dyDescent="0.2">
      <c r="B9" s="134" t="s">
        <v>333</v>
      </c>
      <c r="C9" s="106" t="s">
        <v>334</v>
      </c>
      <c r="D9" s="107">
        <v>0</v>
      </c>
      <c r="E9" s="108">
        <v>-1000</v>
      </c>
      <c r="F9" s="108">
        <v>0</v>
      </c>
      <c r="G9" s="220"/>
      <c r="H9" s="108"/>
      <c r="I9" s="107">
        <v>0</v>
      </c>
      <c r="J9" s="178">
        <f t="shared" si="0"/>
        <v>0</v>
      </c>
      <c r="K9" s="30"/>
      <c r="L9" s="27"/>
    </row>
    <row r="10" spans="1:12" s="165" customFormat="1" ht="12.75" hidden="1" x14ac:dyDescent="0.2">
      <c r="B10" s="134" t="s">
        <v>335</v>
      </c>
      <c r="C10" s="106" t="s">
        <v>336</v>
      </c>
      <c r="D10" s="107">
        <v>0</v>
      </c>
      <c r="E10" s="108">
        <v>-57996.4</v>
      </c>
      <c r="F10" s="108">
        <v>0</v>
      </c>
      <c r="G10" s="220"/>
      <c r="H10" s="108"/>
      <c r="I10" s="107">
        <v>0</v>
      </c>
      <c r="J10" s="178">
        <f t="shared" si="0"/>
        <v>0</v>
      </c>
      <c r="K10" s="30"/>
      <c r="L10" s="27"/>
    </row>
    <row r="11" spans="1:12" s="165" customFormat="1" ht="12.75" hidden="1" x14ac:dyDescent="0.2">
      <c r="B11" s="134" t="s">
        <v>337</v>
      </c>
      <c r="C11" s="106" t="s">
        <v>338</v>
      </c>
      <c r="D11" s="107">
        <v>0</v>
      </c>
      <c r="E11" s="108">
        <v>-645507</v>
      </c>
      <c r="F11" s="108">
        <v>0</v>
      </c>
      <c r="G11" s="220"/>
      <c r="H11" s="108"/>
      <c r="I11" s="107">
        <v>0</v>
      </c>
      <c r="J11" s="178">
        <f t="shared" si="0"/>
        <v>0</v>
      </c>
      <c r="K11" s="30"/>
      <c r="L11" s="27"/>
    </row>
    <row r="12" spans="1:12" s="165" customFormat="1" ht="12.75" hidden="1" x14ac:dyDescent="0.2">
      <c r="B12" s="134" t="s">
        <v>339</v>
      </c>
      <c r="C12" s="106" t="s">
        <v>340</v>
      </c>
      <c r="D12" s="107">
        <v>0</v>
      </c>
      <c r="E12" s="108">
        <v>-140322</v>
      </c>
      <c r="F12" s="108">
        <v>0</v>
      </c>
      <c r="G12" s="220"/>
      <c r="H12" s="108"/>
      <c r="I12" s="107">
        <v>0</v>
      </c>
      <c r="J12" s="178">
        <f t="shared" si="0"/>
        <v>0</v>
      </c>
      <c r="K12" s="30"/>
      <c r="L12" s="27"/>
    </row>
    <row r="13" spans="1:12" s="165" customFormat="1" ht="12.75" hidden="1" x14ac:dyDescent="0.2">
      <c r="B13" s="134" t="s">
        <v>341</v>
      </c>
      <c r="C13" s="106" t="s">
        <v>342</v>
      </c>
      <c r="D13" s="107">
        <v>0</v>
      </c>
      <c r="E13" s="108">
        <v>-649625.97</v>
      </c>
      <c r="F13" s="108">
        <v>0</v>
      </c>
      <c r="G13" s="220"/>
      <c r="H13" s="108"/>
      <c r="I13" s="107">
        <v>0</v>
      </c>
      <c r="J13" s="178">
        <f t="shared" si="0"/>
        <v>0</v>
      </c>
      <c r="K13" s="30"/>
      <c r="L13" s="27"/>
    </row>
    <row r="14" spans="1:12" s="165" customFormat="1" ht="12.75" hidden="1" x14ac:dyDescent="0.2">
      <c r="B14" s="134" t="s">
        <v>343</v>
      </c>
      <c r="C14" s="106" t="s">
        <v>344</v>
      </c>
      <c r="D14" s="107">
        <v>0</v>
      </c>
      <c r="E14" s="108">
        <v>-250680.75</v>
      </c>
      <c r="F14" s="108">
        <v>0</v>
      </c>
      <c r="G14" s="220"/>
      <c r="H14" s="108"/>
      <c r="I14" s="107">
        <v>0</v>
      </c>
      <c r="J14" s="178">
        <f t="shared" si="0"/>
        <v>0</v>
      </c>
      <c r="K14" s="30"/>
      <c r="L14" s="27"/>
    </row>
    <row r="15" spans="1:12" s="165" customFormat="1" ht="12.75" hidden="1" x14ac:dyDescent="0.2">
      <c r="B15" s="134" t="s">
        <v>345</v>
      </c>
      <c r="C15" s="106" t="s">
        <v>346</v>
      </c>
      <c r="D15" s="107">
        <v>0</v>
      </c>
      <c r="E15" s="108">
        <v>-1284694.6000000001</v>
      </c>
      <c r="F15" s="108">
        <v>0</v>
      </c>
      <c r="G15" s="220"/>
      <c r="H15" s="108"/>
      <c r="I15" s="107">
        <v>0</v>
      </c>
      <c r="J15" s="178">
        <f t="shared" si="0"/>
        <v>0</v>
      </c>
      <c r="K15" s="30"/>
      <c r="L15" s="27"/>
    </row>
    <row r="16" spans="1:12" s="165" customFormat="1" ht="12.75" hidden="1" x14ac:dyDescent="0.2">
      <c r="B16" s="134" t="s">
        <v>347</v>
      </c>
      <c r="C16" s="106" t="s">
        <v>348</v>
      </c>
      <c r="D16" s="107">
        <v>2195000</v>
      </c>
      <c r="E16" s="108">
        <v>-2002140.62</v>
      </c>
      <c r="F16" s="108">
        <v>0</v>
      </c>
      <c r="G16" s="220"/>
      <c r="H16" s="108"/>
      <c r="I16" s="107">
        <v>0</v>
      </c>
      <c r="J16" s="178">
        <f t="shared" si="0"/>
        <v>0</v>
      </c>
      <c r="K16" s="30"/>
      <c r="L16" s="27"/>
    </row>
    <row r="17" spans="2:12" s="165" customFormat="1" ht="12.75" hidden="1" x14ac:dyDescent="0.2">
      <c r="B17" s="134" t="s">
        <v>11</v>
      </c>
      <c r="C17" s="106" t="s">
        <v>349</v>
      </c>
      <c r="D17" s="107">
        <v>0</v>
      </c>
      <c r="E17" s="108">
        <v>-1065692.57</v>
      </c>
      <c r="F17" s="108">
        <v>0</v>
      </c>
      <c r="G17" s="220"/>
      <c r="H17" s="108"/>
      <c r="I17" s="107">
        <v>0</v>
      </c>
      <c r="J17" s="178">
        <f t="shared" si="0"/>
        <v>0</v>
      </c>
      <c r="K17" s="30"/>
      <c r="L17" s="27"/>
    </row>
    <row r="18" spans="2:12" s="165" customFormat="1" ht="12.75" hidden="1" x14ac:dyDescent="0.2">
      <c r="B18" s="134" t="s">
        <v>350</v>
      </c>
      <c r="C18" s="106" t="s">
        <v>351</v>
      </c>
      <c r="D18" s="107">
        <v>0</v>
      </c>
      <c r="E18" s="108">
        <v>-1312995.7</v>
      </c>
      <c r="F18" s="108">
        <v>0</v>
      </c>
      <c r="G18" s="220"/>
      <c r="H18" s="108"/>
      <c r="I18" s="107">
        <v>0</v>
      </c>
      <c r="J18" s="178">
        <f t="shared" si="0"/>
        <v>0</v>
      </c>
      <c r="K18" s="30"/>
      <c r="L18" s="27"/>
    </row>
    <row r="19" spans="2:12" s="165" customFormat="1" ht="12.75" hidden="1" x14ac:dyDescent="0.2">
      <c r="B19" s="134" t="s">
        <v>352</v>
      </c>
      <c r="C19" s="106" t="s">
        <v>353</v>
      </c>
      <c r="D19" s="107">
        <v>0</v>
      </c>
      <c r="E19" s="108">
        <v>-108383.7</v>
      </c>
      <c r="F19" s="108">
        <v>0</v>
      </c>
      <c r="G19" s="220"/>
      <c r="H19" s="108"/>
      <c r="I19" s="107">
        <v>0</v>
      </c>
      <c r="J19" s="178">
        <f t="shared" si="0"/>
        <v>0</v>
      </c>
      <c r="K19" s="30"/>
      <c r="L19" s="27"/>
    </row>
    <row r="20" spans="2:12" s="165" customFormat="1" ht="12.75" hidden="1" x14ac:dyDescent="0.2">
      <c r="B20" s="134" t="s">
        <v>354</v>
      </c>
      <c r="C20" s="106" t="s">
        <v>355</v>
      </c>
      <c r="D20" s="107">
        <v>0</v>
      </c>
      <c r="E20" s="108">
        <v>-301548</v>
      </c>
      <c r="F20" s="108">
        <v>0</v>
      </c>
      <c r="G20" s="220"/>
      <c r="H20" s="108"/>
      <c r="I20" s="107">
        <v>0</v>
      </c>
      <c r="J20" s="178">
        <f t="shared" si="0"/>
        <v>0</v>
      </c>
      <c r="K20" s="30"/>
      <c r="L20" s="27"/>
    </row>
    <row r="21" spans="2:12" s="165" customFormat="1" ht="12.75" hidden="1" x14ac:dyDescent="0.2">
      <c r="B21" s="134" t="s">
        <v>356</v>
      </c>
      <c r="C21" s="106" t="s">
        <v>357</v>
      </c>
      <c r="D21" s="107">
        <v>0</v>
      </c>
      <c r="E21" s="108">
        <v>-194650.58</v>
      </c>
      <c r="F21" s="108">
        <v>0</v>
      </c>
      <c r="G21" s="220"/>
      <c r="H21" s="108"/>
      <c r="I21" s="107">
        <v>0</v>
      </c>
      <c r="J21" s="178">
        <f t="shared" si="0"/>
        <v>0</v>
      </c>
      <c r="K21" s="30"/>
      <c r="L21" s="27"/>
    </row>
    <row r="22" spans="2:12" s="165" customFormat="1" ht="12.75" hidden="1" x14ac:dyDescent="0.2">
      <c r="B22" s="134" t="s">
        <v>358</v>
      </c>
      <c r="C22" s="106" t="s">
        <v>359</v>
      </c>
      <c r="D22" s="107">
        <v>0</v>
      </c>
      <c r="E22" s="108">
        <v>-3528045.34</v>
      </c>
      <c r="F22" s="108">
        <v>0</v>
      </c>
      <c r="G22" s="220"/>
      <c r="H22" s="108"/>
      <c r="I22" s="107">
        <v>0</v>
      </c>
      <c r="J22" s="178">
        <f t="shared" si="0"/>
        <v>0</v>
      </c>
      <c r="K22" s="30"/>
      <c r="L22" s="27"/>
    </row>
    <row r="23" spans="2:12" s="165" customFormat="1" ht="12.75" hidden="1" x14ac:dyDescent="0.2">
      <c r="B23" s="134" t="s">
        <v>360</v>
      </c>
      <c r="C23" s="106" t="s">
        <v>361</v>
      </c>
      <c r="D23" s="107">
        <v>0</v>
      </c>
      <c r="E23" s="108">
        <v>-260685.23</v>
      </c>
      <c r="F23" s="108">
        <v>0</v>
      </c>
      <c r="G23" s="220"/>
      <c r="H23" s="108"/>
      <c r="I23" s="107">
        <v>0</v>
      </c>
      <c r="J23" s="178">
        <f t="shared" si="0"/>
        <v>0</v>
      </c>
      <c r="K23" s="30"/>
      <c r="L23" s="27"/>
    </row>
    <row r="24" spans="2:12" s="165" customFormat="1" ht="12.75" hidden="1" x14ac:dyDescent="0.2">
      <c r="B24" s="134" t="s">
        <v>362</v>
      </c>
      <c r="C24" s="106" t="s">
        <v>363</v>
      </c>
      <c r="D24" s="107">
        <v>0</v>
      </c>
      <c r="E24" s="108">
        <v>-101830</v>
      </c>
      <c r="F24" s="108">
        <v>0</v>
      </c>
      <c r="G24" s="220"/>
      <c r="H24" s="108"/>
      <c r="I24" s="107">
        <v>0</v>
      </c>
      <c r="J24" s="178">
        <f t="shared" si="0"/>
        <v>0</v>
      </c>
      <c r="K24" s="30"/>
      <c r="L24" s="27"/>
    </row>
    <row r="25" spans="2:12" s="165" customFormat="1" ht="12.75" hidden="1" x14ac:dyDescent="0.2">
      <c r="B25" s="134" t="s">
        <v>364</v>
      </c>
      <c r="C25" s="106" t="s">
        <v>50</v>
      </c>
      <c r="D25" s="107">
        <v>0</v>
      </c>
      <c r="E25" s="108">
        <v>-1026190.45</v>
      </c>
      <c r="F25" s="108">
        <v>0</v>
      </c>
      <c r="G25" s="220"/>
      <c r="H25" s="108"/>
      <c r="I25" s="107">
        <v>0</v>
      </c>
      <c r="J25" s="178">
        <f t="shared" si="0"/>
        <v>0</v>
      </c>
      <c r="K25" s="30"/>
      <c r="L25" s="27"/>
    </row>
    <row r="26" spans="2:12" s="165" customFormat="1" ht="12.75" hidden="1" x14ac:dyDescent="0.2">
      <c r="B26" s="134" t="s">
        <v>365</v>
      </c>
      <c r="C26" s="106" t="s">
        <v>366</v>
      </c>
      <c r="D26" s="107">
        <v>0</v>
      </c>
      <c r="E26" s="108">
        <v>-444549.45</v>
      </c>
      <c r="F26" s="108">
        <v>0</v>
      </c>
      <c r="G26" s="220"/>
      <c r="H26" s="108"/>
      <c r="I26" s="107">
        <v>0</v>
      </c>
      <c r="J26" s="178">
        <f t="shared" si="0"/>
        <v>0</v>
      </c>
      <c r="K26" s="30"/>
      <c r="L26" s="27"/>
    </row>
    <row r="27" spans="2:12" s="165" customFormat="1" ht="12.75" hidden="1" x14ac:dyDescent="0.2">
      <c r="B27" s="134" t="s">
        <v>367</v>
      </c>
      <c r="C27" s="106" t="s">
        <v>368</v>
      </c>
      <c r="D27" s="107">
        <v>0</v>
      </c>
      <c r="E27" s="108">
        <v>-793165.97</v>
      </c>
      <c r="F27" s="108">
        <v>0</v>
      </c>
      <c r="G27" s="220"/>
      <c r="H27" s="108"/>
      <c r="I27" s="107">
        <v>0</v>
      </c>
      <c r="J27" s="178">
        <f t="shared" si="0"/>
        <v>0</v>
      </c>
      <c r="K27" s="30"/>
      <c r="L27" s="27"/>
    </row>
    <row r="28" spans="2:12" s="165" customFormat="1" ht="12.75" x14ac:dyDescent="0.2">
      <c r="B28" s="134" t="s">
        <v>369</v>
      </c>
      <c r="C28" s="106" t="s">
        <v>370</v>
      </c>
      <c r="D28" s="107">
        <v>0</v>
      </c>
      <c r="E28" s="108">
        <v>-87162.38</v>
      </c>
      <c r="F28" s="108">
        <v>0</v>
      </c>
      <c r="G28" s="220"/>
      <c r="H28" s="108"/>
      <c r="I28" s="107">
        <v>3860</v>
      </c>
      <c r="J28" s="178">
        <f t="shared" si="0"/>
        <v>-3860</v>
      </c>
      <c r="K28" s="30"/>
      <c r="L28" s="216" t="s">
        <v>546</v>
      </c>
    </row>
    <row r="29" spans="2:12" s="165" customFormat="1" ht="12.75" hidden="1" x14ac:dyDescent="0.2">
      <c r="B29" s="134" t="s">
        <v>371</v>
      </c>
      <c r="C29" s="106" t="s">
        <v>372</v>
      </c>
      <c r="D29" s="107">
        <v>0</v>
      </c>
      <c r="E29" s="108">
        <v>-1073484.76</v>
      </c>
      <c r="F29" s="108">
        <v>0</v>
      </c>
      <c r="G29" s="220"/>
      <c r="H29" s="108"/>
      <c r="I29" s="107">
        <v>0</v>
      </c>
      <c r="J29" s="178">
        <f t="shared" si="0"/>
        <v>0</v>
      </c>
      <c r="K29" s="30"/>
      <c r="L29" s="27"/>
    </row>
    <row r="30" spans="2:12" s="165" customFormat="1" ht="12.75" hidden="1" x14ac:dyDescent="0.2">
      <c r="B30" s="134" t="s">
        <v>51</v>
      </c>
      <c r="C30" s="106" t="s">
        <v>52</v>
      </c>
      <c r="D30" s="107">
        <v>0</v>
      </c>
      <c r="E30" s="108">
        <v>3500</v>
      </c>
      <c r="F30" s="108">
        <v>0</v>
      </c>
      <c r="G30" s="220"/>
      <c r="H30" s="108"/>
      <c r="I30" s="107">
        <v>0</v>
      </c>
      <c r="J30" s="178">
        <f t="shared" si="0"/>
        <v>0</v>
      </c>
      <c r="K30" s="30"/>
      <c r="L30" s="27"/>
    </row>
    <row r="31" spans="2:12" s="165" customFormat="1" ht="12.75" hidden="1" x14ac:dyDescent="0.2">
      <c r="B31" s="134" t="s">
        <v>373</v>
      </c>
      <c r="C31" s="106" t="s">
        <v>374</v>
      </c>
      <c r="D31" s="107">
        <v>0</v>
      </c>
      <c r="E31" s="108">
        <v>-50000</v>
      </c>
      <c r="F31" s="108">
        <v>0</v>
      </c>
      <c r="G31" s="220"/>
      <c r="H31" s="108"/>
      <c r="I31" s="107">
        <v>0</v>
      </c>
      <c r="J31" s="178">
        <f t="shared" si="0"/>
        <v>0</v>
      </c>
      <c r="K31" s="30"/>
      <c r="L31" s="27"/>
    </row>
    <row r="32" spans="2:12" s="165" customFormat="1" ht="12.75" hidden="1" x14ac:dyDescent="0.2">
      <c r="B32" s="134" t="s">
        <v>375</v>
      </c>
      <c r="C32" s="106" t="s">
        <v>376</v>
      </c>
      <c r="D32" s="107">
        <v>0</v>
      </c>
      <c r="E32" s="108">
        <v>-11803545.6</v>
      </c>
      <c r="F32" s="108">
        <v>0</v>
      </c>
      <c r="G32" s="220"/>
      <c r="H32" s="108"/>
      <c r="I32" s="107">
        <v>0</v>
      </c>
      <c r="J32" s="178">
        <f t="shared" si="0"/>
        <v>0</v>
      </c>
      <c r="K32" s="30"/>
      <c r="L32" s="27"/>
    </row>
    <row r="33" spans="2:12" s="165" customFormat="1" ht="12.75" hidden="1" x14ac:dyDescent="0.2">
      <c r="B33" s="134" t="s">
        <v>377</v>
      </c>
      <c r="C33" s="106" t="s">
        <v>378</v>
      </c>
      <c r="D33" s="107">
        <v>0</v>
      </c>
      <c r="E33" s="108">
        <v>-87472</v>
      </c>
      <c r="F33" s="108">
        <v>0</v>
      </c>
      <c r="G33" s="220"/>
      <c r="H33" s="108"/>
      <c r="I33" s="107">
        <v>0</v>
      </c>
      <c r="J33" s="178">
        <f t="shared" si="0"/>
        <v>0</v>
      </c>
      <c r="K33" s="30"/>
      <c r="L33" s="27"/>
    </row>
    <row r="34" spans="2:12" s="165" customFormat="1" ht="12.75" hidden="1" x14ac:dyDescent="0.2">
      <c r="B34" s="134" t="s">
        <v>379</v>
      </c>
      <c r="C34" s="106" t="s">
        <v>380</v>
      </c>
      <c r="D34" s="107">
        <v>0</v>
      </c>
      <c r="E34" s="108">
        <v>-312500</v>
      </c>
      <c r="F34" s="108">
        <v>0</v>
      </c>
      <c r="G34" s="220"/>
      <c r="H34" s="108"/>
      <c r="I34" s="107">
        <v>0</v>
      </c>
      <c r="J34" s="178">
        <f t="shared" si="0"/>
        <v>0</v>
      </c>
      <c r="K34" s="30"/>
      <c r="L34" s="27"/>
    </row>
    <row r="35" spans="2:12" s="165" customFormat="1" ht="12.75" hidden="1" x14ac:dyDescent="0.2">
      <c r="B35" s="134" t="s">
        <v>381</v>
      </c>
      <c r="C35" s="106" t="s">
        <v>382</v>
      </c>
      <c r="D35" s="107">
        <v>0</v>
      </c>
      <c r="E35" s="108">
        <v>-1947551.52</v>
      </c>
      <c r="F35" s="108">
        <v>0</v>
      </c>
      <c r="G35" s="220"/>
      <c r="H35" s="108"/>
      <c r="I35" s="107">
        <v>0</v>
      </c>
      <c r="J35" s="178">
        <f t="shared" si="0"/>
        <v>0</v>
      </c>
      <c r="K35" s="30"/>
      <c r="L35" s="27"/>
    </row>
    <row r="36" spans="2:12" s="165" customFormat="1" ht="12.75" x14ac:dyDescent="0.2">
      <c r="B36" s="134" t="s">
        <v>383</v>
      </c>
      <c r="C36" s="106" t="s">
        <v>187</v>
      </c>
      <c r="D36" s="107">
        <v>0</v>
      </c>
      <c r="E36" s="108">
        <v>-287317.48</v>
      </c>
      <c r="F36" s="108">
        <v>0</v>
      </c>
      <c r="G36" s="220"/>
      <c r="H36" s="108"/>
      <c r="I36" s="107">
        <v>3860</v>
      </c>
      <c r="J36" s="178">
        <f t="shared" si="0"/>
        <v>-3860</v>
      </c>
      <c r="K36" s="30"/>
      <c r="L36" s="216" t="s">
        <v>546</v>
      </c>
    </row>
    <row r="37" spans="2:12" s="165" customFormat="1" ht="15" hidden="1" customHeight="1" x14ac:dyDescent="0.2">
      <c r="B37" s="134" t="s">
        <v>384</v>
      </c>
      <c r="C37" s="106" t="s">
        <v>219</v>
      </c>
      <c r="D37" s="107">
        <v>0</v>
      </c>
      <c r="E37" s="108">
        <v>-358563.65</v>
      </c>
      <c r="F37" s="108">
        <v>0</v>
      </c>
      <c r="G37" s="220"/>
      <c r="H37" s="108"/>
      <c r="I37" s="107">
        <v>0</v>
      </c>
      <c r="J37" s="178">
        <f t="shared" si="0"/>
        <v>0</v>
      </c>
      <c r="K37" s="30"/>
      <c r="L37" s="216" t="s">
        <v>546</v>
      </c>
    </row>
    <row r="38" spans="2:12" s="165" customFormat="1" ht="12.75" hidden="1" x14ac:dyDescent="0.2">
      <c r="B38" s="134" t="s">
        <v>385</v>
      </c>
      <c r="C38" s="106" t="s">
        <v>53</v>
      </c>
      <c r="D38" s="107">
        <v>0</v>
      </c>
      <c r="E38" s="108">
        <v>-776797.61</v>
      </c>
      <c r="F38" s="108">
        <v>0</v>
      </c>
      <c r="G38" s="220"/>
      <c r="H38" s="108"/>
      <c r="I38" s="107">
        <v>0</v>
      </c>
      <c r="J38" s="178">
        <f t="shared" si="0"/>
        <v>0</v>
      </c>
      <c r="K38" s="30"/>
      <c r="L38" s="216" t="s">
        <v>546</v>
      </c>
    </row>
    <row r="39" spans="2:12" s="165" customFormat="1" ht="12.75" hidden="1" x14ac:dyDescent="0.2">
      <c r="B39" s="134" t="s">
        <v>386</v>
      </c>
      <c r="C39" s="106" t="s">
        <v>348</v>
      </c>
      <c r="D39" s="107">
        <v>0</v>
      </c>
      <c r="E39" s="108">
        <v>-0.01</v>
      </c>
      <c r="F39" s="108">
        <v>0</v>
      </c>
      <c r="G39" s="220"/>
      <c r="H39" s="108"/>
      <c r="I39" s="107">
        <v>0</v>
      </c>
      <c r="J39" s="178">
        <f t="shared" ref="J39:J70" si="1">SUM(F39-I39)</f>
        <v>0</v>
      </c>
      <c r="K39" s="30"/>
      <c r="L39" s="216" t="s">
        <v>546</v>
      </c>
    </row>
    <row r="40" spans="2:12" s="165" customFormat="1" ht="12.75" hidden="1" x14ac:dyDescent="0.2">
      <c r="B40" s="134" t="s">
        <v>387</v>
      </c>
      <c r="C40" s="106" t="s">
        <v>388</v>
      </c>
      <c r="D40" s="107">
        <v>0</v>
      </c>
      <c r="E40" s="108">
        <v>-144387.99</v>
      </c>
      <c r="F40" s="108">
        <v>0</v>
      </c>
      <c r="G40" s="220"/>
      <c r="H40" s="108"/>
      <c r="I40" s="107">
        <v>0</v>
      </c>
      <c r="J40" s="178">
        <f t="shared" si="1"/>
        <v>0</v>
      </c>
      <c r="K40" s="30"/>
      <c r="L40" s="216" t="s">
        <v>546</v>
      </c>
    </row>
    <row r="41" spans="2:12" s="165" customFormat="1" ht="12.75" hidden="1" x14ac:dyDescent="0.2">
      <c r="B41" s="134" t="s">
        <v>389</v>
      </c>
      <c r="C41" s="106" t="s">
        <v>390</v>
      </c>
      <c r="D41" s="107">
        <v>0</v>
      </c>
      <c r="E41" s="108">
        <v>-56628</v>
      </c>
      <c r="F41" s="108">
        <v>0</v>
      </c>
      <c r="G41" s="220"/>
      <c r="H41" s="108"/>
      <c r="I41" s="107">
        <v>0</v>
      </c>
      <c r="J41" s="178">
        <f t="shared" si="1"/>
        <v>0</v>
      </c>
      <c r="K41" s="30"/>
      <c r="L41" s="216" t="s">
        <v>546</v>
      </c>
    </row>
    <row r="42" spans="2:12" s="165" customFormat="1" ht="12.75" hidden="1" x14ac:dyDescent="0.2">
      <c r="B42" s="134" t="s">
        <v>391</v>
      </c>
      <c r="C42" s="106" t="s">
        <v>392</v>
      </c>
      <c r="D42" s="107">
        <v>0</v>
      </c>
      <c r="E42" s="108">
        <v>-111202.25</v>
      </c>
      <c r="F42" s="108">
        <v>0</v>
      </c>
      <c r="G42" s="220"/>
      <c r="H42" s="108"/>
      <c r="I42" s="107">
        <v>0</v>
      </c>
      <c r="J42" s="178">
        <f t="shared" si="1"/>
        <v>0</v>
      </c>
      <c r="K42" s="30"/>
      <c r="L42" s="216" t="s">
        <v>546</v>
      </c>
    </row>
    <row r="43" spans="2:12" s="165" customFormat="1" ht="12.75" hidden="1" x14ac:dyDescent="0.2">
      <c r="B43" s="134" t="s">
        <v>393</v>
      </c>
      <c r="C43" s="106" t="s">
        <v>394</v>
      </c>
      <c r="D43" s="107">
        <v>0</v>
      </c>
      <c r="E43" s="108">
        <v>-1953321.45</v>
      </c>
      <c r="F43" s="108">
        <v>0</v>
      </c>
      <c r="G43" s="220"/>
      <c r="H43" s="108"/>
      <c r="I43" s="107">
        <v>0</v>
      </c>
      <c r="J43" s="178">
        <f t="shared" si="1"/>
        <v>0</v>
      </c>
      <c r="K43" s="30"/>
      <c r="L43" s="216" t="s">
        <v>546</v>
      </c>
    </row>
    <row r="44" spans="2:12" s="165" customFormat="1" ht="12.75" hidden="1" x14ac:dyDescent="0.2">
      <c r="B44" s="134" t="s">
        <v>395</v>
      </c>
      <c r="C44" s="106" t="s">
        <v>396</v>
      </c>
      <c r="D44" s="107">
        <v>0</v>
      </c>
      <c r="E44" s="108">
        <v>-258814.81</v>
      </c>
      <c r="F44" s="108">
        <v>0</v>
      </c>
      <c r="G44" s="220"/>
      <c r="H44" s="108"/>
      <c r="I44" s="107">
        <v>0</v>
      </c>
      <c r="J44" s="178">
        <f t="shared" si="1"/>
        <v>0</v>
      </c>
      <c r="K44" s="30"/>
      <c r="L44" s="216" t="s">
        <v>546</v>
      </c>
    </row>
    <row r="45" spans="2:12" s="165" customFormat="1" ht="12.75" hidden="1" x14ac:dyDescent="0.2">
      <c r="B45" s="134" t="s">
        <v>397</v>
      </c>
      <c r="C45" s="106" t="s">
        <v>398</v>
      </c>
      <c r="D45" s="107">
        <v>0</v>
      </c>
      <c r="E45" s="108">
        <v>0.05</v>
      </c>
      <c r="F45" s="108">
        <v>0</v>
      </c>
      <c r="G45" s="220"/>
      <c r="H45" s="108"/>
      <c r="I45" s="107">
        <v>0</v>
      </c>
      <c r="J45" s="178">
        <f t="shared" si="1"/>
        <v>0</v>
      </c>
      <c r="K45" s="30"/>
      <c r="L45" s="216" t="s">
        <v>546</v>
      </c>
    </row>
    <row r="46" spans="2:12" s="165" customFormat="1" ht="12.75" hidden="1" x14ac:dyDescent="0.2">
      <c r="B46" s="134" t="s">
        <v>399</v>
      </c>
      <c r="C46" s="106" t="s">
        <v>400</v>
      </c>
      <c r="D46" s="107">
        <v>0</v>
      </c>
      <c r="E46" s="108">
        <v>-156022.1</v>
      </c>
      <c r="F46" s="108">
        <v>0</v>
      </c>
      <c r="G46" s="220"/>
      <c r="H46" s="108"/>
      <c r="I46" s="107">
        <v>0</v>
      </c>
      <c r="J46" s="178">
        <f t="shared" si="1"/>
        <v>0</v>
      </c>
      <c r="K46" s="30"/>
      <c r="L46" s="216" t="s">
        <v>546</v>
      </c>
    </row>
    <row r="47" spans="2:12" s="165" customFormat="1" ht="12.75" hidden="1" x14ac:dyDescent="0.2">
      <c r="B47" s="134" t="s">
        <v>401</v>
      </c>
      <c r="C47" s="106" t="s">
        <v>402</v>
      </c>
      <c r="D47" s="107">
        <v>0</v>
      </c>
      <c r="E47" s="108">
        <v>-177844.64</v>
      </c>
      <c r="F47" s="108">
        <v>0</v>
      </c>
      <c r="G47" s="220"/>
      <c r="H47" s="108"/>
      <c r="I47" s="107">
        <v>0</v>
      </c>
      <c r="J47" s="178">
        <f t="shared" si="1"/>
        <v>0</v>
      </c>
      <c r="K47" s="30"/>
      <c r="L47" s="216" t="s">
        <v>546</v>
      </c>
    </row>
    <row r="48" spans="2:12" s="165" customFormat="1" ht="12.75" hidden="1" x14ac:dyDescent="0.2">
      <c r="B48" s="134" t="s">
        <v>403</v>
      </c>
      <c r="C48" s="106" t="s">
        <v>404</v>
      </c>
      <c r="D48" s="107">
        <v>0</v>
      </c>
      <c r="E48" s="108">
        <v>0</v>
      </c>
      <c r="F48" s="108">
        <v>0</v>
      </c>
      <c r="G48" s="220"/>
      <c r="H48" s="108"/>
      <c r="I48" s="107">
        <v>0</v>
      </c>
      <c r="J48" s="178">
        <f t="shared" si="1"/>
        <v>0</v>
      </c>
      <c r="K48" s="30"/>
      <c r="L48" s="216" t="s">
        <v>546</v>
      </c>
    </row>
    <row r="49" spans="2:12" s="165" customFormat="1" ht="12.75" hidden="1" x14ac:dyDescent="0.2">
      <c r="B49" s="134" t="s">
        <v>405</v>
      </c>
      <c r="C49" s="106" t="s">
        <v>406</v>
      </c>
      <c r="D49" s="107">
        <v>0</v>
      </c>
      <c r="E49" s="108">
        <v>-3058331.16</v>
      </c>
      <c r="F49" s="108">
        <v>0</v>
      </c>
      <c r="G49" s="220"/>
      <c r="H49" s="108"/>
      <c r="I49" s="107">
        <v>0</v>
      </c>
      <c r="J49" s="178">
        <f t="shared" si="1"/>
        <v>0</v>
      </c>
      <c r="K49" s="30"/>
      <c r="L49" s="216" t="s">
        <v>546</v>
      </c>
    </row>
    <row r="50" spans="2:12" s="165" customFormat="1" ht="12.75" hidden="1" x14ac:dyDescent="0.2">
      <c r="B50" s="134" t="s">
        <v>407</v>
      </c>
      <c r="C50" s="106" t="s">
        <v>408</v>
      </c>
      <c r="D50" s="107">
        <v>0</v>
      </c>
      <c r="E50" s="108">
        <v>-155118.20000000001</v>
      </c>
      <c r="F50" s="108">
        <v>0</v>
      </c>
      <c r="G50" s="220"/>
      <c r="H50" s="108"/>
      <c r="I50" s="107">
        <v>0</v>
      </c>
      <c r="J50" s="178">
        <f t="shared" si="1"/>
        <v>0</v>
      </c>
      <c r="K50" s="30"/>
      <c r="L50" s="216" t="s">
        <v>546</v>
      </c>
    </row>
    <row r="51" spans="2:12" s="165" customFormat="1" ht="12.75" hidden="1" x14ac:dyDescent="0.2">
      <c r="B51" s="134" t="s">
        <v>409</v>
      </c>
      <c r="C51" s="106" t="s">
        <v>410</v>
      </c>
      <c r="D51" s="107">
        <v>0</v>
      </c>
      <c r="E51" s="108">
        <v>-5828000</v>
      </c>
      <c r="F51" s="108">
        <v>0</v>
      </c>
      <c r="G51" s="220"/>
      <c r="H51" s="108"/>
      <c r="I51" s="107">
        <v>0</v>
      </c>
      <c r="J51" s="178">
        <f t="shared" si="1"/>
        <v>0</v>
      </c>
      <c r="K51" s="30"/>
      <c r="L51" s="216" t="s">
        <v>546</v>
      </c>
    </row>
    <row r="52" spans="2:12" s="165" customFormat="1" ht="12.75" hidden="1" x14ac:dyDescent="0.2">
      <c r="B52" s="134" t="s">
        <v>12</v>
      </c>
      <c r="C52" s="106" t="s">
        <v>188</v>
      </c>
      <c r="D52" s="107">
        <v>0</v>
      </c>
      <c r="E52" s="108">
        <v>-4370430.2699999996</v>
      </c>
      <c r="F52" s="108">
        <v>0</v>
      </c>
      <c r="G52" s="220"/>
      <c r="H52" s="108"/>
      <c r="I52" s="107">
        <v>0</v>
      </c>
      <c r="J52" s="178">
        <f t="shared" si="1"/>
        <v>0</v>
      </c>
      <c r="K52" s="30"/>
      <c r="L52" s="216" t="s">
        <v>546</v>
      </c>
    </row>
    <row r="53" spans="2:12" s="165" customFormat="1" ht="12.75" hidden="1" x14ac:dyDescent="0.2">
      <c r="B53" s="134" t="s">
        <v>13</v>
      </c>
      <c r="C53" s="106" t="s">
        <v>189</v>
      </c>
      <c r="D53" s="107">
        <v>0</v>
      </c>
      <c r="E53" s="108">
        <v>13209.82</v>
      </c>
      <c r="F53" s="108">
        <v>0</v>
      </c>
      <c r="G53" s="220"/>
      <c r="H53" s="108"/>
      <c r="I53" s="107">
        <v>0</v>
      </c>
      <c r="J53" s="178">
        <f t="shared" si="1"/>
        <v>0</v>
      </c>
      <c r="K53" s="30"/>
      <c r="L53" s="216" t="s">
        <v>546</v>
      </c>
    </row>
    <row r="54" spans="2:12" s="165" customFormat="1" ht="12.75" hidden="1" x14ac:dyDescent="0.2">
      <c r="B54" s="134" t="s">
        <v>14</v>
      </c>
      <c r="C54" s="106" t="s">
        <v>411</v>
      </c>
      <c r="D54" s="107">
        <v>0</v>
      </c>
      <c r="E54" s="108">
        <v>-176820.14</v>
      </c>
      <c r="F54" s="108">
        <v>0</v>
      </c>
      <c r="G54" s="220"/>
      <c r="H54" s="108"/>
      <c r="I54" s="107">
        <v>0</v>
      </c>
      <c r="J54" s="178">
        <f t="shared" si="1"/>
        <v>0</v>
      </c>
      <c r="K54" s="30"/>
      <c r="L54" s="216" t="s">
        <v>546</v>
      </c>
    </row>
    <row r="55" spans="2:12" s="165" customFormat="1" ht="12.75" hidden="1" x14ac:dyDescent="0.2">
      <c r="B55" s="134" t="s">
        <v>15</v>
      </c>
      <c r="C55" s="106" t="s">
        <v>412</v>
      </c>
      <c r="D55" s="107">
        <v>0</v>
      </c>
      <c r="E55" s="108">
        <v>-166675.1</v>
      </c>
      <c r="F55" s="108">
        <v>0</v>
      </c>
      <c r="G55" s="220"/>
      <c r="H55" s="108"/>
      <c r="I55" s="107">
        <v>0</v>
      </c>
      <c r="J55" s="178">
        <f t="shared" si="1"/>
        <v>0</v>
      </c>
      <c r="K55" s="30"/>
      <c r="L55" s="216" t="s">
        <v>546</v>
      </c>
    </row>
    <row r="56" spans="2:12" s="165" customFormat="1" ht="12.75" hidden="1" x14ac:dyDescent="0.2">
      <c r="B56" s="134" t="s">
        <v>16</v>
      </c>
      <c r="C56" s="106" t="s">
        <v>413</v>
      </c>
      <c r="D56" s="107">
        <v>0</v>
      </c>
      <c r="E56" s="108">
        <v>-1724737.28</v>
      </c>
      <c r="F56" s="108">
        <v>0</v>
      </c>
      <c r="G56" s="220"/>
      <c r="H56" s="108"/>
      <c r="I56" s="107">
        <v>0</v>
      </c>
      <c r="J56" s="178">
        <f t="shared" si="1"/>
        <v>0</v>
      </c>
      <c r="K56" s="30"/>
      <c r="L56" s="216" t="s">
        <v>546</v>
      </c>
    </row>
    <row r="57" spans="2:12" s="165" customFormat="1" ht="12.75" x14ac:dyDescent="0.2">
      <c r="B57" s="134" t="s">
        <v>17</v>
      </c>
      <c r="C57" s="106" t="s">
        <v>54</v>
      </c>
      <c r="D57" s="107">
        <v>0</v>
      </c>
      <c r="E57" s="108">
        <v>-1092771.93</v>
      </c>
      <c r="F57" s="108">
        <v>0</v>
      </c>
      <c r="G57" s="220"/>
      <c r="H57" s="108"/>
      <c r="I57" s="107">
        <v>5883.82</v>
      </c>
      <c r="J57" s="178">
        <f t="shared" si="1"/>
        <v>-5883.82</v>
      </c>
      <c r="K57" s="30"/>
      <c r="L57" s="216" t="s">
        <v>546</v>
      </c>
    </row>
    <row r="58" spans="2:12" s="165" customFormat="1" ht="12.75" hidden="1" x14ac:dyDescent="0.2">
      <c r="B58" s="134" t="s">
        <v>414</v>
      </c>
      <c r="C58" s="106" t="s">
        <v>415</v>
      </c>
      <c r="D58" s="107">
        <v>0</v>
      </c>
      <c r="E58" s="108">
        <v>-2568112.7000000002</v>
      </c>
      <c r="F58" s="108">
        <v>0</v>
      </c>
      <c r="G58" s="220"/>
      <c r="H58" s="108"/>
      <c r="I58" s="107">
        <v>0</v>
      </c>
      <c r="J58" s="178">
        <f t="shared" si="1"/>
        <v>0</v>
      </c>
      <c r="K58" s="30"/>
      <c r="L58" s="216" t="s">
        <v>546</v>
      </c>
    </row>
    <row r="59" spans="2:12" s="165" customFormat="1" ht="12.75" hidden="1" x14ac:dyDescent="0.2">
      <c r="B59" s="134" t="s">
        <v>416</v>
      </c>
      <c r="C59" s="106" t="s">
        <v>417</v>
      </c>
      <c r="D59" s="107">
        <v>0</v>
      </c>
      <c r="E59" s="108">
        <v>0</v>
      </c>
      <c r="F59" s="108">
        <v>0</v>
      </c>
      <c r="G59" s="220"/>
      <c r="H59" s="108"/>
      <c r="I59" s="107">
        <v>0</v>
      </c>
      <c r="J59" s="178">
        <f t="shared" si="1"/>
        <v>0</v>
      </c>
      <c r="K59" s="30"/>
      <c r="L59" s="216" t="s">
        <v>546</v>
      </c>
    </row>
    <row r="60" spans="2:12" s="165" customFormat="1" ht="12.75" hidden="1" x14ac:dyDescent="0.2">
      <c r="B60" s="134" t="s">
        <v>18</v>
      </c>
      <c r="C60" s="106" t="s">
        <v>190</v>
      </c>
      <c r="D60" s="107">
        <v>0</v>
      </c>
      <c r="E60" s="108">
        <v>-318183.98</v>
      </c>
      <c r="F60" s="108">
        <v>0</v>
      </c>
      <c r="G60" s="220"/>
      <c r="H60" s="108"/>
      <c r="I60" s="107">
        <v>0</v>
      </c>
      <c r="J60" s="178">
        <f t="shared" si="1"/>
        <v>0</v>
      </c>
      <c r="K60" s="30"/>
      <c r="L60" s="216" t="s">
        <v>546</v>
      </c>
    </row>
    <row r="61" spans="2:12" s="165" customFormat="1" ht="12.75" hidden="1" x14ac:dyDescent="0.2">
      <c r="B61" s="134" t="s">
        <v>19</v>
      </c>
      <c r="C61" s="106" t="s">
        <v>418</v>
      </c>
      <c r="D61" s="107">
        <v>0</v>
      </c>
      <c r="E61" s="108">
        <v>-397607.6</v>
      </c>
      <c r="F61" s="108">
        <v>0</v>
      </c>
      <c r="G61" s="220"/>
      <c r="H61" s="108"/>
      <c r="I61" s="107">
        <v>0</v>
      </c>
      <c r="J61" s="178">
        <f t="shared" si="1"/>
        <v>0</v>
      </c>
      <c r="K61" s="30"/>
      <c r="L61" s="216" t="s">
        <v>546</v>
      </c>
    </row>
    <row r="62" spans="2:12" s="165" customFormat="1" ht="12.75" hidden="1" x14ac:dyDescent="0.2">
      <c r="B62" s="134" t="s">
        <v>20</v>
      </c>
      <c r="C62" s="106" t="s">
        <v>55</v>
      </c>
      <c r="D62" s="107">
        <v>0</v>
      </c>
      <c r="E62" s="108">
        <v>-1139159.6399999999</v>
      </c>
      <c r="F62" s="108">
        <v>0</v>
      </c>
      <c r="G62" s="220"/>
      <c r="H62" s="108"/>
      <c r="I62" s="107">
        <v>0</v>
      </c>
      <c r="J62" s="178">
        <f t="shared" si="1"/>
        <v>0</v>
      </c>
      <c r="K62" s="30"/>
      <c r="L62" s="216" t="s">
        <v>546</v>
      </c>
    </row>
    <row r="63" spans="2:12" s="165" customFormat="1" ht="12.75" hidden="1" x14ac:dyDescent="0.2">
      <c r="B63" s="134" t="s">
        <v>21</v>
      </c>
      <c r="C63" s="106" t="s">
        <v>220</v>
      </c>
      <c r="D63" s="107">
        <v>0</v>
      </c>
      <c r="E63" s="108">
        <v>-1079149.3</v>
      </c>
      <c r="F63" s="108">
        <v>0</v>
      </c>
      <c r="G63" s="220"/>
      <c r="H63" s="108"/>
      <c r="I63" s="107">
        <v>0</v>
      </c>
      <c r="J63" s="178">
        <f t="shared" si="1"/>
        <v>0</v>
      </c>
      <c r="K63" s="30"/>
      <c r="L63" s="216" t="s">
        <v>546</v>
      </c>
    </row>
    <row r="64" spans="2:12" s="165" customFormat="1" ht="12.75" x14ac:dyDescent="0.2">
      <c r="B64" s="134" t="s">
        <v>22</v>
      </c>
      <c r="C64" s="106" t="s">
        <v>419</v>
      </c>
      <c r="D64" s="107">
        <v>0</v>
      </c>
      <c r="E64" s="108">
        <v>-953428.44</v>
      </c>
      <c r="F64" s="108">
        <v>0</v>
      </c>
      <c r="G64" s="220"/>
      <c r="H64" s="108"/>
      <c r="I64" s="107">
        <v>3860</v>
      </c>
      <c r="J64" s="178">
        <f t="shared" si="1"/>
        <v>-3860</v>
      </c>
      <c r="K64" s="30"/>
      <c r="L64" s="216" t="s">
        <v>546</v>
      </c>
    </row>
    <row r="65" spans="2:12" s="165" customFormat="1" ht="12.75" hidden="1" x14ac:dyDescent="0.2">
      <c r="B65" s="134" t="s">
        <v>420</v>
      </c>
      <c r="C65" s="106" t="s">
        <v>421</v>
      </c>
      <c r="D65" s="107">
        <v>0</v>
      </c>
      <c r="E65" s="108">
        <v>12010</v>
      </c>
      <c r="F65" s="108">
        <v>0</v>
      </c>
      <c r="G65" s="220"/>
      <c r="H65" s="108"/>
      <c r="I65" s="107">
        <v>0</v>
      </c>
      <c r="J65" s="178">
        <f t="shared" si="1"/>
        <v>0</v>
      </c>
      <c r="K65" s="30"/>
      <c r="L65" s="27"/>
    </row>
    <row r="66" spans="2:12" s="165" customFormat="1" ht="12.75" hidden="1" x14ac:dyDescent="0.2">
      <c r="B66" s="134" t="s">
        <v>422</v>
      </c>
      <c r="C66" s="106" t="s">
        <v>423</v>
      </c>
      <c r="D66" s="107">
        <v>0</v>
      </c>
      <c r="E66" s="108">
        <v>14330</v>
      </c>
      <c r="F66" s="108">
        <v>0</v>
      </c>
      <c r="G66" s="220"/>
      <c r="H66" s="108"/>
      <c r="I66" s="107">
        <v>0</v>
      </c>
      <c r="J66" s="178">
        <f t="shared" si="1"/>
        <v>0</v>
      </c>
      <c r="K66" s="30"/>
      <c r="L66" s="27"/>
    </row>
    <row r="67" spans="2:12" s="165" customFormat="1" ht="12.75" hidden="1" x14ac:dyDescent="0.2">
      <c r="B67" s="134" t="s">
        <v>24</v>
      </c>
      <c r="C67" s="106" t="s">
        <v>62</v>
      </c>
      <c r="D67" s="107">
        <v>0</v>
      </c>
      <c r="E67" s="108">
        <v>-208526.54</v>
      </c>
      <c r="F67" s="108">
        <v>0</v>
      </c>
      <c r="G67" s="220"/>
      <c r="H67" s="108"/>
      <c r="I67" s="107">
        <v>0</v>
      </c>
      <c r="J67" s="178">
        <f t="shared" si="1"/>
        <v>0</v>
      </c>
      <c r="K67" s="30"/>
      <c r="L67" s="27"/>
    </row>
    <row r="68" spans="2:12" s="165" customFormat="1" ht="12.75" hidden="1" x14ac:dyDescent="0.2">
      <c r="B68" s="134" t="s">
        <v>78</v>
      </c>
      <c r="C68" s="106" t="s">
        <v>424</v>
      </c>
      <c r="D68" s="107">
        <v>0</v>
      </c>
      <c r="E68" s="108">
        <v>4114.24</v>
      </c>
      <c r="F68" s="108">
        <v>0</v>
      </c>
      <c r="G68" s="220"/>
      <c r="H68" s="108"/>
      <c r="I68" s="107">
        <v>0</v>
      </c>
      <c r="J68" s="178">
        <f t="shared" si="1"/>
        <v>0</v>
      </c>
      <c r="K68" s="30"/>
      <c r="L68" s="27"/>
    </row>
    <row r="69" spans="2:12" s="165" customFormat="1" ht="12.75" hidden="1" x14ac:dyDescent="0.2">
      <c r="B69" s="134" t="s">
        <v>425</v>
      </c>
      <c r="C69" s="106" t="s">
        <v>426</v>
      </c>
      <c r="D69" s="107">
        <v>0</v>
      </c>
      <c r="E69" s="108">
        <v>-220000</v>
      </c>
      <c r="F69" s="108">
        <v>0</v>
      </c>
      <c r="G69" s="220"/>
      <c r="H69" s="108"/>
      <c r="I69" s="107">
        <v>0</v>
      </c>
      <c r="J69" s="178">
        <f t="shared" si="1"/>
        <v>0</v>
      </c>
      <c r="K69" s="30"/>
      <c r="L69" s="27"/>
    </row>
    <row r="70" spans="2:12" s="165" customFormat="1" ht="12.75" x14ac:dyDescent="0.2">
      <c r="B70" s="134" t="s">
        <v>147</v>
      </c>
      <c r="C70" s="106" t="s">
        <v>148</v>
      </c>
      <c r="D70" s="107">
        <v>0</v>
      </c>
      <c r="E70" s="108">
        <v>-1389159.79</v>
      </c>
      <c r="F70" s="108">
        <v>0</v>
      </c>
      <c r="G70" s="220"/>
      <c r="H70" s="108"/>
      <c r="I70" s="107">
        <v>10587.32</v>
      </c>
      <c r="J70" s="178">
        <f t="shared" si="1"/>
        <v>-10587.32</v>
      </c>
      <c r="K70" s="30"/>
      <c r="L70" s="216" t="s">
        <v>548</v>
      </c>
    </row>
    <row r="71" spans="2:12" s="165" customFormat="1" ht="12.75" hidden="1" x14ac:dyDescent="0.2">
      <c r="B71" s="134" t="s">
        <v>152</v>
      </c>
      <c r="C71" s="106" t="s">
        <v>153</v>
      </c>
      <c r="D71" s="107">
        <v>0</v>
      </c>
      <c r="E71" s="108">
        <v>-1486541.4</v>
      </c>
      <c r="F71" s="108">
        <v>0</v>
      </c>
      <c r="G71" s="220"/>
      <c r="H71" s="108"/>
      <c r="I71" s="107">
        <v>0</v>
      </c>
      <c r="J71" s="178">
        <f t="shared" ref="J71:J87" si="2">SUM(F71-I71)</f>
        <v>0</v>
      </c>
      <c r="K71" s="30"/>
      <c r="L71" s="216"/>
    </row>
    <row r="72" spans="2:12" s="165" customFormat="1" ht="12.75" hidden="1" x14ac:dyDescent="0.2">
      <c r="B72" s="134" t="s">
        <v>229</v>
      </c>
      <c r="C72" s="106" t="s">
        <v>191</v>
      </c>
      <c r="D72" s="107">
        <v>0</v>
      </c>
      <c r="E72" s="108">
        <v>11580</v>
      </c>
      <c r="F72" s="108">
        <v>0</v>
      </c>
      <c r="G72" s="220"/>
      <c r="H72" s="108"/>
      <c r="I72" s="107">
        <v>0</v>
      </c>
      <c r="J72" s="178">
        <f t="shared" si="2"/>
        <v>0</v>
      </c>
      <c r="K72" s="30"/>
      <c r="L72" s="216"/>
    </row>
    <row r="73" spans="2:12" s="165" customFormat="1" ht="12.75" x14ac:dyDescent="0.2">
      <c r="B73" s="134" t="s">
        <v>222</v>
      </c>
      <c r="C73" s="106" t="s">
        <v>427</v>
      </c>
      <c r="D73" s="107">
        <v>0</v>
      </c>
      <c r="E73" s="108">
        <v>-751865.38</v>
      </c>
      <c r="F73" s="108">
        <v>0</v>
      </c>
      <c r="G73" s="220"/>
      <c r="H73" s="108"/>
      <c r="I73" s="107">
        <v>12222</v>
      </c>
      <c r="J73" s="178">
        <f t="shared" si="2"/>
        <v>-12222</v>
      </c>
      <c r="K73" s="30"/>
      <c r="L73" s="216" t="s">
        <v>547</v>
      </c>
    </row>
    <row r="74" spans="2:12" s="165" customFormat="1" ht="12.75" hidden="1" x14ac:dyDescent="0.2">
      <c r="B74" s="134" t="s">
        <v>428</v>
      </c>
      <c r="C74" s="106" t="s">
        <v>429</v>
      </c>
      <c r="D74" s="107">
        <v>0</v>
      </c>
      <c r="E74" s="108">
        <v>-2109675.33</v>
      </c>
      <c r="F74" s="108">
        <v>0</v>
      </c>
      <c r="G74" s="220"/>
      <c r="H74" s="108"/>
      <c r="I74" s="107">
        <v>0</v>
      </c>
      <c r="J74" s="178">
        <f t="shared" si="2"/>
        <v>0</v>
      </c>
      <c r="K74" s="30"/>
      <c r="L74" s="216"/>
    </row>
    <row r="75" spans="2:12" s="165" customFormat="1" ht="12.75" hidden="1" x14ac:dyDescent="0.2">
      <c r="B75" s="134" t="s">
        <v>430</v>
      </c>
      <c r="C75" s="106" t="s">
        <v>431</v>
      </c>
      <c r="D75" s="107">
        <v>0</v>
      </c>
      <c r="E75" s="108">
        <v>-668527.75</v>
      </c>
      <c r="F75" s="108">
        <v>0</v>
      </c>
      <c r="G75" s="220"/>
      <c r="H75" s="108"/>
      <c r="I75" s="107">
        <v>0</v>
      </c>
      <c r="J75" s="178">
        <f t="shared" si="2"/>
        <v>0</v>
      </c>
      <c r="K75" s="30"/>
      <c r="L75" s="216"/>
    </row>
    <row r="76" spans="2:12" s="165" customFormat="1" ht="12.75" hidden="1" x14ac:dyDescent="0.2">
      <c r="B76" s="134" t="s">
        <v>432</v>
      </c>
      <c r="C76" s="106" t="s">
        <v>433</v>
      </c>
      <c r="D76" s="107">
        <v>0</v>
      </c>
      <c r="E76" s="108">
        <v>-878780</v>
      </c>
      <c r="F76" s="108">
        <v>0</v>
      </c>
      <c r="G76" s="220"/>
      <c r="H76" s="108"/>
      <c r="I76" s="107">
        <v>0</v>
      </c>
      <c r="J76" s="178">
        <f t="shared" si="2"/>
        <v>0</v>
      </c>
      <c r="K76" s="30"/>
      <c r="L76" s="216"/>
    </row>
    <row r="77" spans="2:12" s="165" customFormat="1" ht="12.75" x14ac:dyDescent="0.2">
      <c r="B77" s="134" t="s">
        <v>434</v>
      </c>
      <c r="C77" s="106" t="s">
        <v>221</v>
      </c>
      <c r="D77" s="107">
        <v>0</v>
      </c>
      <c r="E77" s="108">
        <v>-1109505.47</v>
      </c>
      <c r="F77" s="108">
        <v>0</v>
      </c>
      <c r="G77" s="220"/>
      <c r="H77" s="108"/>
      <c r="I77" s="107">
        <v>15461</v>
      </c>
      <c r="J77" s="178">
        <f t="shared" si="2"/>
        <v>-15461</v>
      </c>
      <c r="K77" s="30"/>
      <c r="L77" s="216" t="s">
        <v>549</v>
      </c>
    </row>
    <row r="78" spans="2:12" s="165" customFormat="1" ht="12.75" hidden="1" x14ac:dyDescent="0.2">
      <c r="B78" s="134" t="s">
        <v>435</v>
      </c>
      <c r="C78" s="106" t="s">
        <v>436</v>
      </c>
      <c r="D78" s="107">
        <v>0</v>
      </c>
      <c r="E78" s="108">
        <v>188405</v>
      </c>
      <c r="F78" s="108">
        <v>0</v>
      </c>
      <c r="G78" s="220"/>
      <c r="H78" s="108"/>
      <c r="I78" s="107">
        <v>0</v>
      </c>
      <c r="J78" s="178">
        <f t="shared" si="2"/>
        <v>0</v>
      </c>
      <c r="K78" s="30"/>
      <c r="L78" s="27"/>
    </row>
    <row r="79" spans="2:12" s="165" customFormat="1" ht="12.75" hidden="1" x14ac:dyDescent="0.2">
      <c r="B79" s="134" t="s">
        <v>437</v>
      </c>
      <c r="C79" s="106" t="s">
        <v>438</v>
      </c>
      <c r="D79" s="107">
        <v>0</v>
      </c>
      <c r="E79" s="108">
        <v>-81722.5</v>
      </c>
      <c r="F79" s="108">
        <v>0</v>
      </c>
      <c r="G79" s="220"/>
      <c r="H79" s="108"/>
      <c r="I79" s="107">
        <v>0</v>
      </c>
      <c r="J79" s="178">
        <f t="shared" si="2"/>
        <v>0</v>
      </c>
      <c r="K79" s="30"/>
      <c r="L79" s="27"/>
    </row>
    <row r="80" spans="2:12" s="165" customFormat="1" ht="12.75" hidden="1" x14ac:dyDescent="0.2">
      <c r="B80" s="134" t="s">
        <v>439</v>
      </c>
      <c r="C80" s="106" t="s">
        <v>440</v>
      </c>
      <c r="D80" s="107">
        <v>0</v>
      </c>
      <c r="E80" s="108">
        <v>-206303.25</v>
      </c>
      <c r="F80" s="108">
        <v>0</v>
      </c>
      <c r="G80" s="220"/>
      <c r="H80" s="108"/>
      <c r="I80" s="107">
        <v>0</v>
      </c>
      <c r="J80" s="178">
        <f t="shared" si="2"/>
        <v>0</v>
      </c>
      <c r="K80" s="30"/>
      <c r="L80" s="27"/>
    </row>
    <row r="81" spans="2:12" s="98" customFormat="1" ht="12.75" hidden="1" x14ac:dyDescent="0.2">
      <c r="B81" s="134" t="s">
        <v>441</v>
      </c>
      <c r="C81" s="106" t="s">
        <v>442</v>
      </c>
      <c r="D81" s="107">
        <v>0</v>
      </c>
      <c r="E81" s="108">
        <v>-1024000</v>
      </c>
      <c r="F81" s="108">
        <v>0</v>
      </c>
      <c r="G81" s="220"/>
      <c r="H81" s="108"/>
      <c r="I81" s="107">
        <v>0</v>
      </c>
      <c r="J81" s="178">
        <f t="shared" si="2"/>
        <v>0</v>
      </c>
      <c r="K81" s="30"/>
      <c r="L81" s="27"/>
    </row>
    <row r="82" spans="2:12" s="98" customFormat="1" ht="12.75" hidden="1" x14ac:dyDescent="0.2">
      <c r="B82" s="135" t="s">
        <v>443</v>
      </c>
      <c r="C82" s="116" t="s">
        <v>444</v>
      </c>
      <c r="D82" s="110">
        <v>0</v>
      </c>
      <c r="E82" s="117">
        <v>-578401.54</v>
      </c>
      <c r="F82" s="117">
        <v>0</v>
      </c>
      <c r="G82" s="221"/>
      <c r="H82" s="178"/>
      <c r="I82" s="110">
        <v>0</v>
      </c>
      <c r="J82" s="117">
        <f t="shared" si="2"/>
        <v>0</v>
      </c>
      <c r="K82" s="30"/>
      <c r="L82" s="27"/>
    </row>
    <row r="83" spans="2:12" s="98" customFormat="1" ht="12.75" hidden="1" x14ac:dyDescent="0.2">
      <c r="B83" s="136" t="s">
        <v>445</v>
      </c>
      <c r="C83" s="116" t="s">
        <v>446</v>
      </c>
      <c r="D83" s="110">
        <v>0</v>
      </c>
      <c r="E83" s="117">
        <v>-8635953.4800000004</v>
      </c>
      <c r="F83" s="117">
        <v>0</v>
      </c>
      <c r="G83" s="221"/>
      <c r="H83" s="178"/>
      <c r="I83" s="110">
        <v>0</v>
      </c>
      <c r="J83" s="117">
        <f t="shared" si="2"/>
        <v>0</v>
      </c>
      <c r="K83" s="30"/>
      <c r="L83" s="27"/>
    </row>
    <row r="84" spans="2:12" s="98" customFormat="1" ht="12.75" hidden="1" x14ac:dyDescent="0.2">
      <c r="B84" s="136" t="s">
        <v>447</v>
      </c>
      <c r="C84" s="116" t="s">
        <v>448</v>
      </c>
      <c r="D84" s="110">
        <v>0</v>
      </c>
      <c r="E84" s="117">
        <v>-405448.51</v>
      </c>
      <c r="F84" s="117">
        <v>0</v>
      </c>
      <c r="G84" s="221"/>
      <c r="H84" s="178"/>
      <c r="I84" s="110">
        <v>0</v>
      </c>
      <c r="J84" s="117">
        <f t="shared" si="2"/>
        <v>0</v>
      </c>
      <c r="K84" s="30"/>
      <c r="L84" s="27"/>
    </row>
    <row r="85" spans="2:12" s="98" customFormat="1" ht="12.75" hidden="1" x14ac:dyDescent="0.2">
      <c r="B85" s="136" t="s">
        <v>449</v>
      </c>
      <c r="C85" s="116" t="s">
        <v>221</v>
      </c>
      <c r="D85" s="110">
        <v>0</v>
      </c>
      <c r="E85" s="117">
        <v>-770100</v>
      </c>
      <c r="F85" s="117">
        <v>0</v>
      </c>
      <c r="G85" s="221"/>
      <c r="H85" s="178"/>
      <c r="I85" s="110">
        <v>0</v>
      </c>
      <c r="J85" s="117">
        <f t="shared" si="2"/>
        <v>0</v>
      </c>
      <c r="K85" s="30"/>
      <c r="L85" s="27"/>
    </row>
    <row r="86" spans="2:12" s="98" customFormat="1" ht="12.75" hidden="1" x14ac:dyDescent="0.2">
      <c r="B86" s="136" t="s">
        <v>450</v>
      </c>
      <c r="C86" s="116" t="s">
        <v>451</v>
      </c>
      <c r="D86" s="110">
        <v>0</v>
      </c>
      <c r="E86" s="117">
        <v>-989000</v>
      </c>
      <c r="F86" s="117">
        <v>0</v>
      </c>
      <c r="G86" s="221"/>
      <c r="H86" s="178"/>
      <c r="I86" s="110">
        <v>0</v>
      </c>
      <c r="J86" s="117">
        <f t="shared" si="2"/>
        <v>0</v>
      </c>
      <c r="K86" s="30"/>
      <c r="L86" s="27"/>
    </row>
    <row r="87" spans="2:12" s="98" customFormat="1" ht="12.75" hidden="1" x14ac:dyDescent="0.2">
      <c r="B87" s="136" t="s">
        <v>452</v>
      </c>
      <c r="C87" s="116" t="s">
        <v>453</v>
      </c>
      <c r="D87" s="110">
        <v>0</v>
      </c>
      <c r="E87" s="117">
        <v>-233825.5</v>
      </c>
      <c r="F87" s="117">
        <v>0</v>
      </c>
      <c r="G87" s="221"/>
      <c r="H87" s="178"/>
      <c r="I87" s="110">
        <v>0</v>
      </c>
      <c r="J87" s="117">
        <f t="shared" si="2"/>
        <v>0</v>
      </c>
      <c r="K87" s="30"/>
      <c r="L87" s="27"/>
    </row>
    <row r="88" spans="2:12" s="98" customFormat="1" ht="12.75" x14ac:dyDescent="0.2">
      <c r="B88" s="136"/>
      <c r="C88" s="116"/>
      <c r="D88" s="110"/>
      <c r="E88" s="117"/>
      <c r="F88" s="117"/>
      <c r="G88" s="221"/>
      <c r="H88" s="178"/>
      <c r="I88" s="110"/>
      <c r="J88" s="117"/>
      <c r="K88" s="30"/>
      <c r="L88" s="27"/>
    </row>
    <row r="89" spans="2:12" ht="12.75" x14ac:dyDescent="0.2">
      <c r="B89" s="137"/>
      <c r="C89" s="65"/>
      <c r="D89" s="66"/>
      <c r="E89" s="67"/>
      <c r="F89" s="67"/>
      <c r="G89" s="222"/>
      <c r="H89" s="67"/>
      <c r="I89" s="97"/>
      <c r="J89" s="67"/>
      <c r="K89" s="30"/>
      <c r="L89" s="27"/>
    </row>
    <row r="90" spans="2:12" s="64" customFormat="1" ht="12.75" x14ac:dyDescent="0.2">
      <c r="B90" s="86"/>
      <c r="C90" s="17"/>
      <c r="D90" s="87"/>
      <c r="E90" s="76"/>
      <c r="F90" s="76"/>
      <c r="G90" s="87"/>
      <c r="H90" s="76"/>
      <c r="I90" s="184"/>
      <c r="J90" s="184"/>
      <c r="K90" s="80"/>
      <c r="L90" s="88"/>
    </row>
    <row r="91" spans="2:12" ht="12.75" x14ac:dyDescent="0.2">
      <c r="B91" s="72"/>
      <c r="C91" s="21"/>
      <c r="D91" s="74">
        <f>SUM(D7:D89)</f>
        <v>5685000</v>
      </c>
      <c r="E91" s="73">
        <f>SUM(E7:E89)</f>
        <v>-80457986.850000024</v>
      </c>
      <c r="F91" s="73">
        <f>SUM(F7:F89)</f>
        <v>-5192000</v>
      </c>
      <c r="G91" s="100">
        <v>0</v>
      </c>
      <c r="H91" s="73">
        <f>F91+G91</f>
        <v>-5192000</v>
      </c>
      <c r="I91" s="215">
        <f>SUM(I7:I89)</f>
        <v>55734.14</v>
      </c>
      <c r="J91" s="100">
        <f>SUM(J7:J89)</f>
        <v>-5247734.1400000006</v>
      </c>
      <c r="K91" s="73">
        <v>-5000000</v>
      </c>
      <c r="L91" s="36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topLeftCell="B104" zoomScaleNormal="100" workbookViewId="0">
      <selection activeCell="K205" sqref="K205"/>
    </sheetView>
  </sheetViews>
  <sheetFormatPr defaultRowHeight="12" x14ac:dyDescent="0.2"/>
  <cols>
    <col min="1" max="1" width="0" hidden="1" customWidth="1"/>
    <col min="3" max="3" width="55" customWidth="1"/>
    <col min="4" max="4" width="14.33203125" style="15" hidden="1" customWidth="1"/>
    <col min="5" max="5" width="17" style="15" hidden="1" customWidth="1"/>
    <col min="6" max="6" width="13.5" customWidth="1"/>
    <col min="7" max="7" width="14.1640625" style="165" customWidth="1"/>
    <col min="8" max="8" width="14.83203125" style="165" customWidth="1"/>
    <col min="9" max="9" width="14" customWidth="1"/>
    <col min="10" max="10" width="14.5" customWidth="1"/>
    <col min="11" max="11" width="13.6640625" bestFit="1" customWidth="1"/>
    <col min="12" max="12" width="29" customWidth="1"/>
  </cols>
  <sheetData>
    <row r="1" spans="1:12" s="98" customFormat="1" ht="12.75" x14ac:dyDescent="0.2">
      <c r="B1" s="65" t="s">
        <v>231</v>
      </c>
      <c r="C1" s="65"/>
      <c r="G1" s="165"/>
      <c r="H1" s="165"/>
    </row>
    <row r="2" spans="1:12" s="45" customFormat="1" ht="12.75" x14ac:dyDescent="0.2">
      <c r="B2" s="165"/>
      <c r="C2" s="59"/>
      <c r="G2" s="165"/>
      <c r="H2" s="165"/>
    </row>
    <row r="3" spans="1:12" s="45" customFormat="1" x14ac:dyDescent="0.2">
      <c r="G3" s="165"/>
      <c r="H3" s="165"/>
    </row>
    <row r="4" spans="1:12" ht="12.75" x14ac:dyDescent="0.2">
      <c r="A4" s="1"/>
      <c r="B4" s="17"/>
      <c r="C4" s="17" t="s">
        <v>9</v>
      </c>
      <c r="D4" s="19" t="s">
        <v>0</v>
      </c>
      <c r="E4" s="17" t="s">
        <v>1</v>
      </c>
      <c r="F4" s="218" t="s">
        <v>513</v>
      </c>
      <c r="G4" s="19" t="s">
        <v>512</v>
      </c>
      <c r="H4" s="20" t="s">
        <v>2</v>
      </c>
      <c r="I4" s="19" t="s">
        <v>3</v>
      </c>
      <c r="J4" s="19" t="s">
        <v>4</v>
      </c>
      <c r="K4" s="19" t="s">
        <v>123</v>
      </c>
      <c r="L4" s="20" t="s">
        <v>30</v>
      </c>
    </row>
    <row r="5" spans="1:12" ht="25.5" x14ac:dyDescent="0.2">
      <c r="A5" s="1"/>
      <c r="B5" s="21"/>
      <c r="C5" s="21" t="s">
        <v>23</v>
      </c>
      <c r="D5" s="22" t="s">
        <v>234</v>
      </c>
      <c r="E5" s="22" t="s">
        <v>235</v>
      </c>
      <c r="F5" s="223" t="s">
        <v>514</v>
      </c>
      <c r="G5" s="192">
        <v>2018</v>
      </c>
      <c r="H5" s="200">
        <v>2018</v>
      </c>
      <c r="I5" s="9" t="s">
        <v>232</v>
      </c>
      <c r="J5" s="22" t="s">
        <v>5</v>
      </c>
      <c r="K5" s="22">
        <v>2018</v>
      </c>
      <c r="L5" s="36"/>
    </row>
    <row r="6" spans="1:12" ht="12.75" x14ac:dyDescent="0.2">
      <c r="B6" s="56"/>
      <c r="C6" s="16"/>
      <c r="D6" s="55"/>
      <c r="E6" s="37"/>
      <c r="F6" s="55"/>
      <c r="G6" s="37"/>
      <c r="H6" s="55"/>
      <c r="I6" s="37"/>
      <c r="J6" s="55"/>
      <c r="K6" s="28"/>
      <c r="L6" s="26"/>
    </row>
    <row r="7" spans="1:12" s="165" customFormat="1" ht="12.75" hidden="1" x14ac:dyDescent="0.2">
      <c r="B7" s="180" t="s">
        <v>56</v>
      </c>
      <c r="C7" s="65" t="s">
        <v>57</v>
      </c>
      <c r="D7" s="97">
        <v>0</v>
      </c>
      <c r="E7" s="67">
        <v>1709538.26</v>
      </c>
      <c r="F7" s="97">
        <v>0</v>
      </c>
      <c r="G7" s="67"/>
      <c r="H7" s="97"/>
      <c r="I7" s="67">
        <v>0</v>
      </c>
      <c r="J7" s="97">
        <f t="shared" ref="J7:J14" si="0">SUM(F7-I7)</f>
        <v>0</v>
      </c>
      <c r="K7" s="30"/>
      <c r="L7" s="27"/>
    </row>
    <row r="8" spans="1:12" s="165" customFormat="1" ht="12.75" hidden="1" x14ac:dyDescent="0.2">
      <c r="B8" s="180" t="s">
        <v>454</v>
      </c>
      <c r="C8" s="65" t="s">
        <v>455</v>
      </c>
      <c r="D8" s="97">
        <v>1639000</v>
      </c>
      <c r="E8" s="67">
        <v>1399524.84</v>
      </c>
      <c r="F8" s="97">
        <v>0</v>
      </c>
      <c r="G8" s="67"/>
      <c r="H8" s="97"/>
      <c r="I8" s="67">
        <v>0</v>
      </c>
      <c r="J8" s="97">
        <f t="shared" si="0"/>
        <v>0</v>
      </c>
      <c r="K8" s="30"/>
      <c r="L8" s="27"/>
    </row>
    <row r="9" spans="1:12" s="165" customFormat="1" ht="12.75" hidden="1" x14ac:dyDescent="0.2">
      <c r="B9" s="180" t="s">
        <v>333</v>
      </c>
      <c r="C9" s="65" t="s">
        <v>334</v>
      </c>
      <c r="D9" s="97">
        <v>0</v>
      </c>
      <c r="E9" s="67">
        <v>1891603.08</v>
      </c>
      <c r="F9" s="97">
        <v>0</v>
      </c>
      <c r="G9" s="67"/>
      <c r="H9" s="97"/>
      <c r="I9" s="67">
        <v>0</v>
      </c>
      <c r="J9" s="97">
        <f t="shared" si="0"/>
        <v>0</v>
      </c>
      <c r="K9" s="30"/>
      <c r="L9" s="27"/>
    </row>
    <row r="10" spans="1:12" s="165" customFormat="1" ht="12.75" hidden="1" x14ac:dyDescent="0.2">
      <c r="B10" s="180" t="s">
        <v>335</v>
      </c>
      <c r="C10" s="65" t="s">
        <v>336</v>
      </c>
      <c r="D10" s="97">
        <v>0</v>
      </c>
      <c r="E10" s="67">
        <v>39924.019999999997</v>
      </c>
      <c r="F10" s="97">
        <v>0</v>
      </c>
      <c r="G10" s="67"/>
      <c r="H10" s="97"/>
      <c r="I10" s="67">
        <v>0</v>
      </c>
      <c r="J10" s="97">
        <f t="shared" si="0"/>
        <v>0</v>
      </c>
      <c r="K10" s="30"/>
      <c r="L10" s="27"/>
    </row>
    <row r="11" spans="1:12" s="165" customFormat="1" ht="12.75" hidden="1" x14ac:dyDescent="0.2">
      <c r="B11" s="180" t="s">
        <v>337</v>
      </c>
      <c r="C11" s="65" t="s">
        <v>338</v>
      </c>
      <c r="D11" s="97">
        <v>0</v>
      </c>
      <c r="E11" s="67">
        <v>-59986.03</v>
      </c>
      <c r="F11" s="97">
        <v>0</v>
      </c>
      <c r="G11" s="67"/>
      <c r="H11" s="97"/>
      <c r="I11" s="67">
        <v>0</v>
      </c>
      <c r="J11" s="97">
        <f t="shared" si="0"/>
        <v>0</v>
      </c>
      <c r="K11" s="30"/>
      <c r="L11" s="27"/>
    </row>
    <row r="12" spans="1:12" s="165" customFormat="1" ht="12.75" hidden="1" x14ac:dyDescent="0.2">
      <c r="B12" s="180" t="s">
        <v>339</v>
      </c>
      <c r="C12" s="65" t="s">
        <v>340</v>
      </c>
      <c r="D12" s="97">
        <v>0</v>
      </c>
      <c r="E12" s="67">
        <v>6637</v>
      </c>
      <c r="F12" s="97">
        <v>0</v>
      </c>
      <c r="G12" s="67"/>
      <c r="H12" s="97"/>
      <c r="I12" s="67">
        <v>0</v>
      </c>
      <c r="J12" s="97">
        <f t="shared" si="0"/>
        <v>0</v>
      </c>
      <c r="K12" s="30"/>
      <c r="L12" s="27"/>
    </row>
    <row r="13" spans="1:12" s="165" customFormat="1" ht="12.75" hidden="1" x14ac:dyDescent="0.2">
      <c r="B13" s="180" t="s">
        <v>341</v>
      </c>
      <c r="C13" s="65" t="s">
        <v>342</v>
      </c>
      <c r="D13" s="97">
        <v>0</v>
      </c>
      <c r="E13" s="67">
        <v>70047.28</v>
      </c>
      <c r="F13" s="97">
        <v>0</v>
      </c>
      <c r="G13" s="67"/>
      <c r="H13" s="97"/>
      <c r="I13" s="67">
        <v>0</v>
      </c>
      <c r="J13" s="97">
        <f t="shared" si="0"/>
        <v>0</v>
      </c>
      <c r="K13" s="30"/>
      <c r="L13" s="27"/>
    </row>
    <row r="14" spans="1:12" s="165" customFormat="1" ht="12.75" hidden="1" x14ac:dyDescent="0.2">
      <c r="B14" s="180" t="s">
        <v>343</v>
      </c>
      <c r="C14" s="65" t="s">
        <v>344</v>
      </c>
      <c r="D14" s="97">
        <v>0</v>
      </c>
      <c r="E14" s="67">
        <v>3841.25</v>
      </c>
      <c r="F14" s="97">
        <v>0</v>
      </c>
      <c r="G14" s="67"/>
      <c r="H14" s="97"/>
      <c r="I14" s="67">
        <v>0</v>
      </c>
      <c r="J14" s="97">
        <f t="shared" si="0"/>
        <v>0</v>
      </c>
      <c r="K14" s="30"/>
      <c r="L14" s="27"/>
    </row>
    <row r="15" spans="1:12" s="165" customFormat="1" ht="12.75" x14ac:dyDescent="0.2">
      <c r="B15" s="180" t="s">
        <v>11</v>
      </c>
      <c r="C15" s="65" t="s">
        <v>154</v>
      </c>
      <c r="D15" s="97">
        <v>0</v>
      </c>
      <c r="E15" s="67">
        <v>3055989.09</v>
      </c>
      <c r="F15" s="97"/>
      <c r="G15" s="67"/>
      <c r="H15" s="97"/>
      <c r="I15" s="67">
        <v>44661.56</v>
      </c>
      <c r="J15" s="97">
        <f>H15-I15</f>
        <v>-44661.56</v>
      </c>
      <c r="K15" s="67"/>
      <c r="L15" s="225"/>
    </row>
    <row r="16" spans="1:12" s="165" customFormat="1" ht="12.75" hidden="1" x14ac:dyDescent="0.2">
      <c r="B16" s="180" t="s">
        <v>350</v>
      </c>
      <c r="C16" s="65" t="s">
        <v>351</v>
      </c>
      <c r="D16" s="97">
        <v>0</v>
      </c>
      <c r="E16" s="67">
        <v>1076865.8899999999</v>
      </c>
      <c r="F16" s="97"/>
      <c r="G16" s="67"/>
      <c r="H16" s="97"/>
      <c r="I16" s="67">
        <v>0</v>
      </c>
      <c r="J16" s="97">
        <f t="shared" ref="J16:J79" si="1">H16-I16</f>
        <v>0</v>
      </c>
      <c r="K16" s="67"/>
      <c r="L16" s="225"/>
    </row>
    <row r="17" spans="2:12" s="165" customFormat="1" ht="12.75" hidden="1" x14ac:dyDescent="0.2">
      <c r="B17" s="180" t="s">
        <v>352</v>
      </c>
      <c r="C17" s="65" t="s">
        <v>456</v>
      </c>
      <c r="D17" s="97">
        <v>235000</v>
      </c>
      <c r="E17" s="67">
        <v>86686.23</v>
      </c>
      <c r="F17" s="97"/>
      <c r="G17" s="67"/>
      <c r="H17" s="97"/>
      <c r="I17" s="67">
        <v>0</v>
      </c>
      <c r="J17" s="97">
        <f t="shared" si="1"/>
        <v>0</v>
      </c>
      <c r="K17" s="67"/>
      <c r="L17" s="225"/>
    </row>
    <row r="18" spans="2:12" s="165" customFormat="1" ht="12.75" hidden="1" x14ac:dyDescent="0.2">
      <c r="B18" s="180" t="s">
        <v>457</v>
      </c>
      <c r="C18" s="65" t="s">
        <v>458</v>
      </c>
      <c r="D18" s="97">
        <v>0</v>
      </c>
      <c r="E18" s="67">
        <v>129081.7</v>
      </c>
      <c r="F18" s="97"/>
      <c r="G18" s="67"/>
      <c r="H18" s="97"/>
      <c r="I18" s="67">
        <v>0</v>
      </c>
      <c r="J18" s="97">
        <f t="shared" si="1"/>
        <v>0</v>
      </c>
      <c r="K18" s="67"/>
      <c r="L18" s="225"/>
    </row>
    <row r="19" spans="2:12" s="165" customFormat="1" ht="12.75" hidden="1" x14ac:dyDescent="0.2">
      <c r="B19" s="180" t="s">
        <v>354</v>
      </c>
      <c r="C19" s="65" t="s">
        <v>355</v>
      </c>
      <c r="D19" s="97">
        <v>317000</v>
      </c>
      <c r="E19" s="67">
        <v>304336.88</v>
      </c>
      <c r="F19" s="97"/>
      <c r="G19" s="67"/>
      <c r="H19" s="97"/>
      <c r="I19" s="67">
        <v>0</v>
      </c>
      <c r="J19" s="97">
        <f t="shared" si="1"/>
        <v>0</v>
      </c>
      <c r="K19" s="67"/>
      <c r="L19" s="225"/>
    </row>
    <row r="20" spans="2:12" s="165" customFormat="1" ht="12.75" hidden="1" x14ac:dyDescent="0.2">
      <c r="B20" s="180" t="s">
        <v>459</v>
      </c>
      <c r="C20" s="65" t="s">
        <v>460</v>
      </c>
      <c r="D20" s="97">
        <v>112000</v>
      </c>
      <c r="E20" s="67">
        <v>203576.58</v>
      </c>
      <c r="F20" s="97"/>
      <c r="G20" s="67"/>
      <c r="H20" s="97"/>
      <c r="I20" s="67">
        <v>0</v>
      </c>
      <c r="J20" s="97">
        <f t="shared" si="1"/>
        <v>0</v>
      </c>
      <c r="K20" s="67"/>
      <c r="L20" s="225"/>
    </row>
    <row r="21" spans="2:12" s="165" customFormat="1" ht="12.75" hidden="1" x14ac:dyDescent="0.2">
      <c r="B21" s="180" t="s">
        <v>461</v>
      </c>
      <c r="C21" s="65" t="s">
        <v>462</v>
      </c>
      <c r="D21" s="97">
        <v>0</v>
      </c>
      <c r="E21" s="67">
        <v>179813.16</v>
      </c>
      <c r="F21" s="97"/>
      <c r="G21" s="67"/>
      <c r="H21" s="97"/>
      <c r="I21" s="67">
        <v>0</v>
      </c>
      <c r="J21" s="97">
        <f t="shared" si="1"/>
        <v>0</v>
      </c>
      <c r="K21" s="67"/>
      <c r="L21" s="225"/>
    </row>
    <row r="22" spans="2:12" s="165" customFormat="1" ht="12.75" hidden="1" x14ac:dyDescent="0.2">
      <c r="B22" s="180" t="s">
        <v>356</v>
      </c>
      <c r="C22" s="65" t="s">
        <v>357</v>
      </c>
      <c r="D22" s="97">
        <v>0</v>
      </c>
      <c r="E22" s="67">
        <v>34225.620000000003</v>
      </c>
      <c r="F22" s="97"/>
      <c r="G22" s="67"/>
      <c r="H22" s="97"/>
      <c r="I22" s="67">
        <v>0</v>
      </c>
      <c r="J22" s="97">
        <f t="shared" si="1"/>
        <v>0</v>
      </c>
      <c r="K22" s="67"/>
      <c r="L22" s="225"/>
    </row>
    <row r="23" spans="2:12" s="165" customFormat="1" ht="12.75" hidden="1" x14ac:dyDescent="0.2">
      <c r="B23" s="180" t="s">
        <v>358</v>
      </c>
      <c r="C23" s="65" t="s">
        <v>359</v>
      </c>
      <c r="D23" s="97">
        <v>0</v>
      </c>
      <c r="E23" s="67">
        <v>1271317.75</v>
      </c>
      <c r="F23" s="97"/>
      <c r="G23" s="67"/>
      <c r="H23" s="97"/>
      <c r="I23" s="67">
        <v>0</v>
      </c>
      <c r="J23" s="97">
        <f t="shared" si="1"/>
        <v>0</v>
      </c>
      <c r="K23" s="67"/>
      <c r="L23" s="225"/>
    </row>
    <row r="24" spans="2:12" s="165" customFormat="1" ht="12.75" hidden="1" x14ac:dyDescent="0.2">
      <c r="B24" s="180" t="s">
        <v>360</v>
      </c>
      <c r="C24" s="65" t="s">
        <v>361</v>
      </c>
      <c r="D24" s="97">
        <v>0</v>
      </c>
      <c r="E24" s="67">
        <v>93027.76</v>
      </c>
      <c r="F24" s="97"/>
      <c r="G24" s="67"/>
      <c r="H24" s="97"/>
      <c r="I24" s="67">
        <v>0</v>
      </c>
      <c r="J24" s="97">
        <f t="shared" si="1"/>
        <v>0</v>
      </c>
      <c r="K24" s="67"/>
      <c r="L24" s="225"/>
    </row>
    <row r="25" spans="2:12" s="165" customFormat="1" ht="12.75" hidden="1" x14ac:dyDescent="0.2">
      <c r="B25" s="180" t="s">
        <v>362</v>
      </c>
      <c r="C25" s="65" t="s">
        <v>363</v>
      </c>
      <c r="D25" s="97">
        <v>0</v>
      </c>
      <c r="E25" s="67">
        <v>36882.61</v>
      </c>
      <c r="F25" s="97"/>
      <c r="G25" s="67"/>
      <c r="H25" s="97"/>
      <c r="I25" s="67">
        <v>0</v>
      </c>
      <c r="J25" s="97">
        <f t="shared" si="1"/>
        <v>0</v>
      </c>
      <c r="K25" s="67"/>
      <c r="L25" s="225"/>
    </row>
    <row r="26" spans="2:12" s="165" customFormat="1" ht="12.75" hidden="1" x14ac:dyDescent="0.2">
      <c r="B26" s="180" t="s">
        <v>364</v>
      </c>
      <c r="C26" s="65" t="s">
        <v>50</v>
      </c>
      <c r="D26" s="97">
        <v>0</v>
      </c>
      <c r="E26" s="67">
        <v>691622.37</v>
      </c>
      <c r="F26" s="97"/>
      <c r="G26" s="67"/>
      <c r="H26" s="97"/>
      <c r="I26" s="67">
        <v>0</v>
      </c>
      <c r="J26" s="97">
        <f t="shared" si="1"/>
        <v>0</v>
      </c>
      <c r="K26" s="67"/>
      <c r="L26" s="225"/>
    </row>
    <row r="27" spans="2:12" s="165" customFormat="1" ht="12.75" hidden="1" x14ac:dyDescent="0.2">
      <c r="B27" s="180" t="s">
        <v>365</v>
      </c>
      <c r="C27" s="65" t="s">
        <v>366</v>
      </c>
      <c r="D27" s="97">
        <v>0</v>
      </c>
      <c r="E27" s="67">
        <v>218883.64</v>
      </c>
      <c r="F27" s="97"/>
      <c r="G27" s="67"/>
      <c r="H27" s="97"/>
      <c r="I27" s="67">
        <v>0</v>
      </c>
      <c r="J27" s="97">
        <f t="shared" si="1"/>
        <v>0</v>
      </c>
      <c r="K27" s="67"/>
      <c r="L27" s="225"/>
    </row>
    <row r="28" spans="2:12" s="165" customFormat="1" ht="12.75" hidden="1" x14ac:dyDescent="0.2">
      <c r="B28" s="180" t="s">
        <v>367</v>
      </c>
      <c r="C28" s="65" t="s">
        <v>368</v>
      </c>
      <c r="D28" s="97">
        <v>0</v>
      </c>
      <c r="E28" s="67">
        <v>153467.76999999999</v>
      </c>
      <c r="F28" s="97"/>
      <c r="G28" s="67"/>
      <c r="H28" s="97"/>
      <c r="I28" s="67">
        <v>0</v>
      </c>
      <c r="J28" s="97">
        <f t="shared" si="1"/>
        <v>0</v>
      </c>
      <c r="K28" s="67"/>
      <c r="L28" s="225"/>
    </row>
    <row r="29" spans="2:12" s="165" customFormat="1" ht="12.75" hidden="1" x14ac:dyDescent="0.2">
      <c r="B29" s="180" t="s">
        <v>463</v>
      </c>
      <c r="C29" s="65" t="s">
        <v>464</v>
      </c>
      <c r="D29" s="97">
        <v>0</v>
      </c>
      <c r="E29" s="67">
        <v>255696.24</v>
      </c>
      <c r="F29" s="97"/>
      <c r="G29" s="67"/>
      <c r="H29" s="97"/>
      <c r="I29" s="67">
        <v>0</v>
      </c>
      <c r="J29" s="97">
        <f t="shared" si="1"/>
        <v>0</v>
      </c>
      <c r="K29" s="67"/>
      <c r="L29" s="225"/>
    </row>
    <row r="30" spans="2:12" s="165" customFormat="1" ht="12.75" hidden="1" x14ac:dyDescent="0.2">
      <c r="B30" s="180" t="s">
        <v>371</v>
      </c>
      <c r="C30" s="65" t="s">
        <v>372</v>
      </c>
      <c r="D30" s="97">
        <v>0</v>
      </c>
      <c r="E30" s="67">
        <v>715432.2</v>
      </c>
      <c r="F30" s="97"/>
      <c r="G30" s="67"/>
      <c r="H30" s="97"/>
      <c r="I30" s="67">
        <v>0</v>
      </c>
      <c r="J30" s="97">
        <f t="shared" si="1"/>
        <v>0</v>
      </c>
      <c r="K30" s="67"/>
      <c r="L30" s="225"/>
    </row>
    <row r="31" spans="2:12" s="165" customFormat="1" ht="12.75" hidden="1" x14ac:dyDescent="0.2">
      <c r="B31" s="180" t="s">
        <v>51</v>
      </c>
      <c r="C31" s="65" t="s">
        <v>52</v>
      </c>
      <c r="D31" s="97">
        <v>0</v>
      </c>
      <c r="E31" s="67">
        <v>1325960.22</v>
      </c>
      <c r="F31" s="97"/>
      <c r="G31" s="67"/>
      <c r="H31" s="97"/>
      <c r="I31" s="67">
        <v>0</v>
      </c>
      <c r="J31" s="97">
        <f t="shared" si="1"/>
        <v>0</v>
      </c>
      <c r="K31" s="67"/>
      <c r="L31" s="225"/>
    </row>
    <row r="32" spans="2:12" s="165" customFormat="1" ht="12.75" hidden="1" x14ac:dyDescent="0.2">
      <c r="B32" s="180" t="s">
        <v>373</v>
      </c>
      <c r="C32" s="65" t="s">
        <v>374</v>
      </c>
      <c r="D32" s="97">
        <v>0</v>
      </c>
      <c r="E32" s="67">
        <v>5716.28</v>
      </c>
      <c r="F32" s="97"/>
      <c r="G32" s="67"/>
      <c r="H32" s="97"/>
      <c r="I32" s="67">
        <v>0</v>
      </c>
      <c r="J32" s="97">
        <f t="shared" si="1"/>
        <v>0</v>
      </c>
      <c r="K32" s="67"/>
      <c r="L32" s="225"/>
    </row>
    <row r="33" spans="2:12" s="165" customFormat="1" ht="12.75" hidden="1" x14ac:dyDescent="0.2">
      <c r="B33" s="180" t="s">
        <v>375</v>
      </c>
      <c r="C33" s="65" t="s">
        <v>376</v>
      </c>
      <c r="D33" s="97">
        <v>0</v>
      </c>
      <c r="E33" s="67">
        <v>2629702.56</v>
      </c>
      <c r="F33" s="97"/>
      <c r="G33" s="67"/>
      <c r="H33" s="97"/>
      <c r="I33" s="67">
        <v>0</v>
      </c>
      <c r="J33" s="97">
        <f t="shared" si="1"/>
        <v>0</v>
      </c>
      <c r="K33" s="67"/>
      <c r="L33" s="225"/>
    </row>
    <row r="34" spans="2:12" s="165" customFormat="1" ht="12.75" hidden="1" x14ac:dyDescent="0.2">
      <c r="B34" s="180" t="s">
        <v>377</v>
      </c>
      <c r="C34" s="65" t="s">
        <v>378</v>
      </c>
      <c r="D34" s="97">
        <v>0</v>
      </c>
      <c r="E34" s="67">
        <v>6000</v>
      </c>
      <c r="F34" s="97"/>
      <c r="G34" s="67"/>
      <c r="H34" s="97"/>
      <c r="I34" s="67">
        <v>0</v>
      </c>
      <c r="J34" s="97">
        <f t="shared" si="1"/>
        <v>0</v>
      </c>
      <c r="K34" s="67"/>
      <c r="L34" s="225"/>
    </row>
    <row r="35" spans="2:12" s="165" customFormat="1" ht="12.75" hidden="1" x14ac:dyDescent="0.2">
      <c r="B35" s="180" t="s">
        <v>379</v>
      </c>
      <c r="C35" s="65" t="s">
        <v>380</v>
      </c>
      <c r="D35" s="97">
        <v>0</v>
      </c>
      <c r="E35" s="67">
        <v>6541</v>
      </c>
      <c r="F35" s="97"/>
      <c r="G35" s="67"/>
      <c r="H35" s="97"/>
      <c r="I35" s="67">
        <v>0</v>
      </c>
      <c r="J35" s="97">
        <f t="shared" si="1"/>
        <v>0</v>
      </c>
      <c r="K35" s="67"/>
      <c r="L35" s="225"/>
    </row>
    <row r="36" spans="2:12" s="165" customFormat="1" ht="12.75" hidden="1" x14ac:dyDescent="0.2">
      <c r="B36" s="180" t="s">
        <v>381</v>
      </c>
      <c r="C36" s="65" t="s">
        <v>465</v>
      </c>
      <c r="D36" s="97">
        <v>0</v>
      </c>
      <c r="E36" s="67">
        <v>1072194.22</v>
      </c>
      <c r="F36" s="97"/>
      <c r="G36" s="67"/>
      <c r="H36" s="97"/>
      <c r="I36" s="67">
        <v>0</v>
      </c>
      <c r="J36" s="97">
        <f t="shared" si="1"/>
        <v>0</v>
      </c>
      <c r="K36" s="67"/>
      <c r="L36" s="225"/>
    </row>
    <row r="37" spans="2:12" s="165" customFormat="1" ht="12.75" hidden="1" x14ac:dyDescent="0.2">
      <c r="B37" s="180" t="s">
        <v>383</v>
      </c>
      <c r="C37" s="65" t="s">
        <v>187</v>
      </c>
      <c r="D37" s="97">
        <v>0</v>
      </c>
      <c r="E37" s="67">
        <v>710957.07</v>
      </c>
      <c r="F37" s="97"/>
      <c r="G37" s="67"/>
      <c r="H37" s="97"/>
      <c r="I37" s="67">
        <v>0</v>
      </c>
      <c r="J37" s="97">
        <f t="shared" si="1"/>
        <v>0</v>
      </c>
      <c r="K37" s="67"/>
      <c r="L37" s="225"/>
    </row>
    <row r="38" spans="2:12" s="165" customFormat="1" ht="12.75" hidden="1" x14ac:dyDescent="0.2">
      <c r="B38" s="180" t="s">
        <v>384</v>
      </c>
      <c r="C38" s="65" t="s">
        <v>466</v>
      </c>
      <c r="D38" s="97">
        <v>0</v>
      </c>
      <c r="E38" s="67">
        <v>38974.75</v>
      </c>
      <c r="F38" s="97"/>
      <c r="G38" s="67"/>
      <c r="H38" s="97"/>
      <c r="I38" s="67">
        <v>0</v>
      </c>
      <c r="J38" s="97">
        <f t="shared" si="1"/>
        <v>0</v>
      </c>
      <c r="K38" s="67"/>
      <c r="L38" s="225"/>
    </row>
    <row r="39" spans="2:12" s="165" customFormat="1" ht="12.75" hidden="1" x14ac:dyDescent="0.2">
      <c r="B39" s="180" t="s">
        <v>385</v>
      </c>
      <c r="C39" s="65" t="s">
        <v>53</v>
      </c>
      <c r="D39" s="97">
        <v>0</v>
      </c>
      <c r="E39" s="67">
        <v>9213.5400000000009</v>
      </c>
      <c r="F39" s="97"/>
      <c r="G39" s="67"/>
      <c r="H39" s="97"/>
      <c r="I39" s="67">
        <v>0</v>
      </c>
      <c r="J39" s="97">
        <f t="shared" si="1"/>
        <v>0</v>
      </c>
      <c r="K39" s="67"/>
      <c r="L39" s="225"/>
    </row>
    <row r="40" spans="2:12" s="165" customFormat="1" ht="12.75" hidden="1" x14ac:dyDescent="0.2">
      <c r="B40" s="180" t="s">
        <v>467</v>
      </c>
      <c r="C40" s="65" t="s">
        <v>468</v>
      </c>
      <c r="D40" s="97">
        <v>7332000</v>
      </c>
      <c r="E40" s="67">
        <v>585170.57999999996</v>
      </c>
      <c r="F40" s="97"/>
      <c r="G40" s="67"/>
      <c r="H40" s="97"/>
      <c r="I40" s="67">
        <v>0</v>
      </c>
      <c r="J40" s="97">
        <f t="shared" si="1"/>
        <v>0</v>
      </c>
      <c r="K40" s="67"/>
      <c r="L40" s="225"/>
    </row>
    <row r="41" spans="2:12" s="165" customFormat="1" ht="12.75" hidden="1" x14ac:dyDescent="0.2">
      <c r="B41" s="180" t="s">
        <v>469</v>
      </c>
      <c r="C41" s="65" t="s">
        <v>468</v>
      </c>
      <c r="D41" s="97">
        <v>0</v>
      </c>
      <c r="E41" s="67">
        <v>217065.55</v>
      </c>
      <c r="F41" s="97"/>
      <c r="G41" s="67"/>
      <c r="H41" s="97"/>
      <c r="I41" s="67">
        <v>0</v>
      </c>
      <c r="J41" s="97">
        <f t="shared" si="1"/>
        <v>0</v>
      </c>
      <c r="K41" s="67"/>
      <c r="L41" s="225"/>
    </row>
    <row r="42" spans="2:12" s="165" customFormat="1" ht="12.75" hidden="1" x14ac:dyDescent="0.2">
      <c r="B42" s="180" t="s">
        <v>470</v>
      </c>
      <c r="C42" s="65" t="s">
        <v>468</v>
      </c>
      <c r="D42" s="97">
        <v>0</v>
      </c>
      <c r="E42" s="67">
        <v>36350.11</v>
      </c>
      <c r="F42" s="97"/>
      <c r="G42" s="67"/>
      <c r="H42" s="97"/>
      <c r="I42" s="67">
        <v>0</v>
      </c>
      <c r="J42" s="97">
        <f t="shared" si="1"/>
        <v>0</v>
      </c>
      <c r="K42" s="67"/>
      <c r="L42" s="225"/>
    </row>
    <row r="43" spans="2:12" s="165" customFormat="1" ht="12.75" x14ac:dyDescent="0.2">
      <c r="B43" s="180" t="s">
        <v>58</v>
      </c>
      <c r="C43" s="65" t="s">
        <v>59</v>
      </c>
      <c r="D43" s="97">
        <v>0</v>
      </c>
      <c r="E43" s="67">
        <v>4150953.84</v>
      </c>
      <c r="F43" s="97"/>
      <c r="G43" s="67"/>
      <c r="H43" s="97"/>
      <c r="I43" s="67">
        <v>35066.120000000003</v>
      </c>
      <c r="J43" s="97">
        <f t="shared" si="1"/>
        <v>-35066.120000000003</v>
      </c>
      <c r="K43" s="67"/>
      <c r="L43" s="225"/>
    </row>
    <row r="44" spans="2:12" s="165" customFormat="1" ht="12.75" hidden="1" x14ac:dyDescent="0.2">
      <c r="B44" s="180" t="s">
        <v>471</v>
      </c>
      <c r="C44" s="65" t="s">
        <v>472</v>
      </c>
      <c r="D44" s="97">
        <v>0</v>
      </c>
      <c r="E44" s="67">
        <v>3227.05</v>
      </c>
      <c r="F44" s="97">
        <v>0</v>
      </c>
      <c r="G44" s="67"/>
      <c r="H44" s="97"/>
      <c r="I44" s="67">
        <v>0</v>
      </c>
      <c r="J44" s="97">
        <f t="shared" si="1"/>
        <v>0</v>
      </c>
      <c r="K44" s="67"/>
      <c r="L44" s="225"/>
    </row>
    <row r="45" spans="2:12" s="165" customFormat="1" ht="12.75" x14ac:dyDescent="0.2">
      <c r="B45" s="180" t="s">
        <v>60</v>
      </c>
      <c r="C45" s="65" t="s">
        <v>61</v>
      </c>
      <c r="D45" s="97">
        <v>0</v>
      </c>
      <c r="E45" s="67">
        <v>351641.71</v>
      </c>
      <c r="F45" s="97">
        <v>2192000</v>
      </c>
      <c r="G45" s="67">
        <v>1483543</v>
      </c>
      <c r="H45" s="97">
        <f>SUM(F45:G45)</f>
        <v>3675543</v>
      </c>
      <c r="I45" s="67">
        <v>0</v>
      </c>
      <c r="J45" s="97">
        <f t="shared" si="1"/>
        <v>3675543</v>
      </c>
      <c r="K45" s="67">
        <v>3675543</v>
      </c>
      <c r="L45" s="225" t="s">
        <v>551</v>
      </c>
    </row>
    <row r="46" spans="2:12" s="165" customFormat="1" ht="12.75" hidden="1" x14ac:dyDescent="0.2">
      <c r="B46" s="180" t="s">
        <v>387</v>
      </c>
      <c r="C46" s="65" t="s">
        <v>388</v>
      </c>
      <c r="D46" s="97">
        <v>0</v>
      </c>
      <c r="E46" s="67">
        <v>2809240.29</v>
      </c>
      <c r="F46" s="97">
        <v>0</v>
      </c>
      <c r="G46" s="67"/>
      <c r="H46" s="97">
        <f t="shared" ref="H46:H95" si="2">SUM(F46:G46)</f>
        <v>0</v>
      </c>
      <c r="I46" s="67">
        <v>0</v>
      </c>
      <c r="J46" s="97">
        <f t="shared" si="1"/>
        <v>0</v>
      </c>
      <c r="K46" s="67"/>
      <c r="L46" s="225"/>
    </row>
    <row r="47" spans="2:12" s="165" customFormat="1" ht="12.75" hidden="1" x14ac:dyDescent="0.2">
      <c r="B47" s="180" t="s">
        <v>389</v>
      </c>
      <c r="C47" s="65" t="s">
        <v>390</v>
      </c>
      <c r="D47" s="97">
        <v>0</v>
      </c>
      <c r="E47" s="67">
        <v>-43810</v>
      </c>
      <c r="F47" s="97">
        <v>0</v>
      </c>
      <c r="G47" s="67"/>
      <c r="H47" s="97">
        <f t="shared" si="2"/>
        <v>0</v>
      </c>
      <c r="I47" s="67">
        <v>0</v>
      </c>
      <c r="J47" s="97">
        <f t="shared" si="1"/>
        <v>0</v>
      </c>
      <c r="K47" s="67"/>
      <c r="L47" s="225"/>
    </row>
    <row r="48" spans="2:12" s="165" customFormat="1" ht="12.75" hidden="1" x14ac:dyDescent="0.2">
      <c r="B48" s="180" t="s">
        <v>391</v>
      </c>
      <c r="C48" s="65" t="s">
        <v>392</v>
      </c>
      <c r="D48" s="97">
        <v>0</v>
      </c>
      <c r="E48" s="67">
        <v>3860</v>
      </c>
      <c r="F48" s="97">
        <v>0</v>
      </c>
      <c r="G48" s="67"/>
      <c r="H48" s="97">
        <f t="shared" si="2"/>
        <v>0</v>
      </c>
      <c r="I48" s="67">
        <v>0</v>
      </c>
      <c r="J48" s="97">
        <f t="shared" si="1"/>
        <v>0</v>
      </c>
      <c r="K48" s="67"/>
      <c r="L48" s="225"/>
    </row>
    <row r="49" spans="2:12" s="165" customFormat="1" ht="12.75" hidden="1" x14ac:dyDescent="0.2">
      <c r="B49" s="180" t="s">
        <v>393</v>
      </c>
      <c r="C49" s="65" t="s">
        <v>394</v>
      </c>
      <c r="D49" s="97">
        <v>0</v>
      </c>
      <c r="E49" s="67">
        <v>1285004.96</v>
      </c>
      <c r="F49" s="97">
        <v>0</v>
      </c>
      <c r="G49" s="67"/>
      <c r="H49" s="97">
        <f t="shared" si="2"/>
        <v>0</v>
      </c>
      <c r="I49" s="67">
        <v>0</v>
      </c>
      <c r="J49" s="97">
        <f t="shared" si="1"/>
        <v>0</v>
      </c>
      <c r="K49" s="67"/>
      <c r="L49" s="225"/>
    </row>
    <row r="50" spans="2:12" s="165" customFormat="1" ht="12.75" hidden="1" x14ac:dyDescent="0.2">
      <c r="B50" s="180" t="s">
        <v>395</v>
      </c>
      <c r="C50" s="65" t="s">
        <v>396</v>
      </c>
      <c r="D50" s="97">
        <v>0</v>
      </c>
      <c r="E50" s="67">
        <v>41872.82</v>
      </c>
      <c r="F50" s="97">
        <v>0</v>
      </c>
      <c r="G50" s="67"/>
      <c r="H50" s="97">
        <f t="shared" si="2"/>
        <v>0</v>
      </c>
      <c r="I50" s="67">
        <v>0</v>
      </c>
      <c r="J50" s="97">
        <f t="shared" si="1"/>
        <v>0</v>
      </c>
      <c r="K50" s="67"/>
      <c r="L50" s="225"/>
    </row>
    <row r="51" spans="2:12" s="165" customFormat="1" ht="12.75" hidden="1" x14ac:dyDescent="0.2">
      <c r="B51" s="180" t="s">
        <v>397</v>
      </c>
      <c r="C51" s="65" t="s">
        <v>398</v>
      </c>
      <c r="D51" s="97">
        <v>0</v>
      </c>
      <c r="E51" s="67">
        <v>16651.75</v>
      </c>
      <c r="F51" s="97">
        <v>0</v>
      </c>
      <c r="G51" s="67"/>
      <c r="H51" s="97">
        <f t="shared" si="2"/>
        <v>0</v>
      </c>
      <c r="I51" s="67">
        <v>0</v>
      </c>
      <c r="J51" s="97">
        <f t="shared" si="1"/>
        <v>0</v>
      </c>
      <c r="K51" s="67"/>
      <c r="L51" s="225"/>
    </row>
    <row r="52" spans="2:12" s="165" customFormat="1" ht="12.75" hidden="1" x14ac:dyDescent="0.2">
      <c r="B52" s="180" t="s">
        <v>399</v>
      </c>
      <c r="C52" s="65" t="s">
        <v>400</v>
      </c>
      <c r="D52" s="97">
        <v>0</v>
      </c>
      <c r="E52" s="67">
        <v>9757.67</v>
      </c>
      <c r="F52" s="97">
        <v>0</v>
      </c>
      <c r="G52" s="67"/>
      <c r="H52" s="97">
        <f t="shared" si="2"/>
        <v>0</v>
      </c>
      <c r="I52" s="67">
        <v>0</v>
      </c>
      <c r="J52" s="97">
        <f t="shared" si="1"/>
        <v>0</v>
      </c>
      <c r="K52" s="67"/>
      <c r="L52" s="225"/>
    </row>
    <row r="53" spans="2:12" s="165" customFormat="1" ht="12.75" hidden="1" x14ac:dyDescent="0.2">
      <c r="B53" s="180" t="s">
        <v>401</v>
      </c>
      <c r="C53" s="65" t="s">
        <v>402</v>
      </c>
      <c r="D53" s="97">
        <v>0</v>
      </c>
      <c r="E53" s="67">
        <v>12187.4</v>
      </c>
      <c r="F53" s="97">
        <v>0</v>
      </c>
      <c r="G53" s="67"/>
      <c r="H53" s="97">
        <f t="shared" si="2"/>
        <v>0</v>
      </c>
      <c r="I53" s="67">
        <v>0</v>
      </c>
      <c r="J53" s="97">
        <f t="shared" si="1"/>
        <v>0</v>
      </c>
      <c r="K53" s="67"/>
      <c r="L53" s="225"/>
    </row>
    <row r="54" spans="2:12" s="165" customFormat="1" ht="12.75" hidden="1" x14ac:dyDescent="0.2">
      <c r="B54" s="180" t="s">
        <v>405</v>
      </c>
      <c r="C54" s="65" t="s">
        <v>475</v>
      </c>
      <c r="D54" s="97">
        <v>0</v>
      </c>
      <c r="E54" s="67">
        <v>414289.87</v>
      </c>
      <c r="F54" s="97">
        <v>0</v>
      </c>
      <c r="G54" s="67"/>
      <c r="H54" s="97">
        <f t="shared" si="2"/>
        <v>0</v>
      </c>
      <c r="I54" s="67">
        <v>0</v>
      </c>
      <c r="J54" s="97">
        <f t="shared" si="1"/>
        <v>0</v>
      </c>
      <c r="K54" s="67"/>
      <c r="L54" s="225"/>
    </row>
    <row r="55" spans="2:12" s="165" customFormat="1" ht="12.75" hidden="1" x14ac:dyDescent="0.2">
      <c r="B55" s="180" t="s">
        <v>476</v>
      </c>
      <c r="C55" s="65" t="s">
        <v>477</v>
      </c>
      <c r="D55" s="97"/>
      <c r="E55" s="67">
        <v>0</v>
      </c>
      <c r="F55" s="97">
        <v>0</v>
      </c>
      <c r="G55" s="67"/>
      <c r="H55" s="97">
        <f t="shared" si="2"/>
        <v>0</v>
      </c>
      <c r="I55" s="67">
        <v>0</v>
      </c>
      <c r="J55" s="97">
        <f t="shared" si="1"/>
        <v>0</v>
      </c>
      <c r="K55" s="67"/>
      <c r="L55" s="225"/>
    </row>
    <row r="56" spans="2:12" s="165" customFormat="1" ht="12.75" hidden="1" x14ac:dyDescent="0.2">
      <c r="B56" s="180" t="s">
        <v>407</v>
      </c>
      <c r="C56" s="65" t="s">
        <v>478</v>
      </c>
      <c r="D56" s="97">
        <v>0</v>
      </c>
      <c r="E56" s="67">
        <v>76097.72</v>
      </c>
      <c r="F56" s="97">
        <v>0</v>
      </c>
      <c r="G56" s="67"/>
      <c r="H56" s="97">
        <f t="shared" si="2"/>
        <v>0</v>
      </c>
      <c r="I56" s="67">
        <v>0</v>
      </c>
      <c r="J56" s="97">
        <f t="shared" si="1"/>
        <v>0</v>
      </c>
      <c r="K56" s="67"/>
      <c r="L56" s="225"/>
    </row>
    <row r="57" spans="2:12" s="165" customFormat="1" ht="12.75" hidden="1" x14ac:dyDescent="0.2">
      <c r="B57" s="180" t="s">
        <v>479</v>
      </c>
      <c r="C57" s="65" t="s">
        <v>480</v>
      </c>
      <c r="D57" s="97">
        <v>0</v>
      </c>
      <c r="E57" s="67">
        <v>8161.4</v>
      </c>
      <c r="F57" s="97">
        <v>0</v>
      </c>
      <c r="G57" s="67"/>
      <c r="H57" s="97">
        <f t="shared" si="2"/>
        <v>0</v>
      </c>
      <c r="I57" s="67">
        <v>0</v>
      </c>
      <c r="J57" s="97">
        <f t="shared" si="1"/>
        <v>0</v>
      </c>
      <c r="K57" s="67"/>
      <c r="L57" s="225"/>
    </row>
    <row r="58" spans="2:12" s="165" customFormat="1" ht="12.75" hidden="1" x14ac:dyDescent="0.2">
      <c r="B58" s="180" t="s">
        <v>481</v>
      </c>
      <c r="C58" s="65" t="s">
        <v>482</v>
      </c>
      <c r="D58" s="97">
        <v>0</v>
      </c>
      <c r="E58" s="67">
        <v>30546.32</v>
      </c>
      <c r="F58" s="97">
        <v>0</v>
      </c>
      <c r="G58" s="67"/>
      <c r="H58" s="97">
        <f t="shared" si="2"/>
        <v>0</v>
      </c>
      <c r="I58" s="67">
        <v>0</v>
      </c>
      <c r="J58" s="97">
        <f t="shared" si="1"/>
        <v>0</v>
      </c>
      <c r="K58" s="67"/>
      <c r="L58" s="225"/>
    </row>
    <row r="59" spans="2:12" s="165" customFormat="1" ht="12.75" hidden="1" x14ac:dyDescent="0.2">
      <c r="B59" s="180" t="s">
        <v>12</v>
      </c>
      <c r="C59" s="65" t="s">
        <v>192</v>
      </c>
      <c r="D59" s="97">
        <v>0</v>
      </c>
      <c r="E59" s="67">
        <v>1123131.54</v>
      </c>
      <c r="F59" s="97">
        <v>0</v>
      </c>
      <c r="G59" s="67"/>
      <c r="H59" s="97">
        <f t="shared" si="2"/>
        <v>0</v>
      </c>
      <c r="I59" s="67">
        <v>0</v>
      </c>
      <c r="J59" s="97">
        <f t="shared" si="1"/>
        <v>0</v>
      </c>
      <c r="K59" s="67"/>
      <c r="L59" s="225"/>
    </row>
    <row r="60" spans="2:12" s="165" customFormat="1" ht="12.75" hidden="1" x14ac:dyDescent="0.2">
      <c r="B60" s="180" t="s">
        <v>13</v>
      </c>
      <c r="C60" s="65" t="s">
        <v>189</v>
      </c>
      <c r="D60" s="97">
        <v>0</v>
      </c>
      <c r="E60" s="67">
        <v>1238589.42</v>
      </c>
      <c r="F60" s="97">
        <v>0</v>
      </c>
      <c r="G60" s="67"/>
      <c r="H60" s="97">
        <f t="shared" si="2"/>
        <v>0</v>
      </c>
      <c r="I60" s="67">
        <v>0</v>
      </c>
      <c r="J60" s="97">
        <f t="shared" si="1"/>
        <v>0</v>
      </c>
      <c r="K60" s="67"/>
      <c r="L60" s="225"/>
    </row>
    <row r="61" spans="2:12" s="165" customFormat="1" ht="12.75" hidden="1" x14ac:dyDescent="0.2">
      <c r="B61" s="180" t="s">
        <v>14</v>
      </c>
      <c r="C61" s="65" t="s">
        <v>193</v>
      </c>
      <c r="D61" s="97">
        <v>0</v>
      </c>
      <c r="E61" s="67">
        <v>721005.81</v>
      </c>
      <c r="F61" s="97">
        <v>0</v>
      </c>
      <c r="G61" s="67"/>
      <c r="H61" s="97">
        <f t="shared" si="2"/>
        <v>0</v>
      </c>
      <c r="I61" s="67">
        <v>0</v>
      </c>
      <c r="J61" s="97">
        <f t="shared" si="1"/>
        <v>0</v>
      </c>
      <c r="K61" s="67"/>
      <c r="L61" s="225"/>
    </row>
    <row r="62" spans="2:12" s="165" customFormat="1" ht="12.75" hidden="1" x14ac:dyDescent="0.2">
      <c r="B62" s="180" t="s">
        <v>15</v>
      </c>
      <c r="C62" s="65" t="s">
        <v>194</v>
      </c>
      <c r="D62" s="97">
        <v>0</v>
      </c>
      <c r="E62" s="67">
        <v>404096.83</v>
      </c>
      <c r="F62" s="97">
        <v>0</v>
      </c>
      <c r="G62" s="67"/>
      <c r="H62" s="97">
        <f t="shared" si="2"/>
        <v>0</v>
      </c>
      <c r="I62" s="67">
        <v>0</v>
      </c>
      <c r="J62" s="97">
        <f t="shared" si="1"/>
        <v>0</v>
      </c>
      <c r="K62" s="67"/>
      <c r="L62" s="225"/>
    </row>
    <row r="63" spans="2:12" s="165" customFormat="1" ht="12.75" hidden="1" x14ac:dyDescent="0.2">
      <c r="B63" s="180" t="s">
        <v>16</v>
      </c>
      <c r="C63" s="65" t="s">
        <v>195</v>
      </c>
      <c r="D63" s="97">
        <v>0</v>
      </c>
      <c r="E63" s="67">
        <v>269793.39</v>
      </c>
      <c r="F63" s="97">
        <v>0</v>
      </c>
      <c r="G63" s="67"/>
      <c r="H63" s="97">
        <f t="shared" si="2"/>
        <v>0</v>
      </c>
      <c r="I63" s="67">
        <v>0</v>
      </c>
      <c r="J63" s="97">
        <f t="shared" si="1"/>
        <v>0</v>
      </c>
      <c r="K63" s="67"/>
      <c r="L63" s="225"/>
    </row>
    <row r="64" spans="2:12" s="165" customFormat="1" ht="12.75" hidden="1" x14ac:dyDescent="0.2">
      <c r="B64" s="180" t="s">
        <v>17</v>
      </c>
      <c r="C64" s="65" t="s">
        <v>54</v>
      </c>
      <c r="D64" s="97">
        <v>0</v>
      </c>
      <c r="E64" s="67">
        <v>2685816.59</v>
      </c>
      <c r="F64" s="97">
        <v>0</v>
      </c>
      <c r="G64" s="67"/>
      <c r="H64" s="97">
        <f t="shared" si="2"/>
        <v>0</v>
      </c>
      <c r="I64" s="67">
        <v>0</v>
      </c>
      <c r="J64" s="97">
        <f t="shared" si="1"/>
        <v>0</v>
      </c>
      <c r="K64" s="67"/>
      <c r="L64" s="225"/>
    </row>
    <row r="65" spans="2:12" s="165" customFormat="1" ht="12.75" hidden="1" x14ac:dyDescent="0.2">
      <c r="B65" s="180" t="s">
        <v>414</v>
      </c>
      <c r="C65" s="65" t="s">
        <v>415</v>
      </c>
      <c r="D65" s="97">
        <v>0</v>
      </c>
      <c r="E65" s="67">
        <v>8834.14</v>
      </c>
      <c r="F65" s="97">
        <v>0</v>
      </c>
      <c r="G65" s="67"/>
      <c r="H65" s="97">
        <f t="shared" si="2"/>
        <v>0</v>
      </c>
      <c r="I65" s="67">
        <v>0</v>
      </c>
      <c r="J65" s="97">
        <f t="shared" si="1"/>
        <v>0</v>
      </c>
      <c r="K65" s="67"/>
      <c r="L65" s="225"/>
    </row>
    <row r="66" spans="2:12" s="165" customFormat="1" ht="12.75" hidden="1" x14ac:dyDescent="0.2">
      <c r="B66" s="180" t="s">
        <v>18</v>
      </c>
      <c r="C66" s="65" t="s">
        <v>190</v>
      </c>
      <c r="D66" s="97">
        <v>0</v>
      </c>
      <c r="E66" s="67">
        <v>331607.5</v>
      </c>
      <c r="F66" s="97">
        <v>0</v>
      </c>
      <c r="G66" s="67"/>
      <c r="H66" s="97">
        <f t="shared" si="2"/>
        <v>0</v>
      </c>
      <c r="I66" s="67">
        <v>0</v>
      </c>
      <c r="J66" s="97">
        <f t="shared" si="1"/>
        <v>0</v>
      </c>
      <c r="K66" s="67"/>
      <c r="L66" s="225"/>
    </row>
    <row r="67" spans="2:12" s="165" customFormat="1" ht="12.75" hidden="1" x14ac:dyDescent="0.2">
      <c r="B67" s="180" t="s">
        <v>19</v>
      </c>
      <c r="C67" s="65" t="s">
        <v>196</v>
      </c>
      <c r="D67" s="97">
        <v>0</v>
      </c>
      <c r="E67" s="67">
        <v>1457018.37</v>
      </c>
      <c r="F67" s="97">
        <v>0</v>
      </c>
      <c r="G67" s="67"/>
      <c r="H67" s="97">
        <f t="shared" si="2"/>
        <v>0</v>
      </c>
      <c r="I67" s="67">
        <v>0</v>
      </c>
      <c r="J67" s="97">
        <f t="shared" si="1"/>
        <v>0</v>
      </c>
      <c r="K67" s="67"/>
      <c r="L67" s="225"/>
    </row>
    <row r="68" spans="2:12" s="165" customFormat="1" ht="12.75" hidden="1" x14ac:dyDescent="0.2">
      <c r="B68" s="180" t="s">
        <v>20</v>
      </c>
      <c r="C68" s="65" t="s">
        <v>197</v>
      </c>
      <c r="D68" s="97">
        <v>0</v>
      </c>
      <c r="E68" s="67">
        <v>2860241.92</v>
      </c>
      <c r="F68" s="97">
        <v>0</v>
      </c>
      <c r="G68" s="67"/>
      <c r="H68" s="97">
        <f t="shared" si="2"/>
        <v>0</v>
      </c>
      <c r="I68" s="67">
        <v>0</v>
      </c>
      <c r="J68" s="97">
        <f t="shared" si="1"/>
        <v>0</v>
      </c>
      <c r="K68" s="67"/>
      <c r="L68" s="225"/>
    </row>
    <row r="69" spans="2:12" s="165" customFormat="1" ht="12.75" hidden="1" x14ac:dyDescent="0.2">
      <c r="B69" s="180" t="s">
        <v>483</v>
      </c>
      <c r="C69" s="65" t="s">
        <v>484</v>
      </c>
      <c r="D69" s="97">
        <v>0</v>
      </c>
      <c r="E69" s="67">
        <v>2464279.42</v>
      </c>
      <c r="F69" s="97">
        <v>0</v>
      </c>
      <c r="G69" s="67"/>
      <c r="H69" s="97">
        <f t="shared" si="2"/>
        <v>0</v>
      </c>
      <c r="I69" s="67">
        <v>0</v>
      </c>
      <c r="J69" s="97">
        <f t="shared" si="1"/>
        <v>0</v>
      </c>
      <c r="K69" s="67"/>
      <c r="L69" s="225"/>
    </row>
    <row r="70" spans="2:12" s="165" customFormat="1" ht="12.75" hidden="1" x14ac:dyDescent="0.2">
      <c r="B70" s="180" t="s">
        <v>21</v>
      </c>
      <c r="C70" s="65" t="s">
        <v>198</v>
      </c>
      <c r="D70" s="97">
        <v>0</v>
      </c>
      <c r="E70" s="67">
        <v>1462744.72</v>
      </c>
      <c r="F70" s="97">
        <v>0</v>
      </c>
      <c r="G70" s="67"/>
      <c r="H70" s="97">
        <f t="shared" si="2"/>
        <v>0</v>
      </c>
      <c r="I70" s="67">
        <v>0</v>
      </c>
      <c r="J70" s="97">
        <f t="shared" si="1"/>
        <v>0</v>
      </c>
      <c r="K70" s="67"/>
      <c r="L70" s="225"/>
    </row>
    <row r="71" spans="2:12" s="165" customFormat="1" ht="12.75" hidden="1" x14ac:dyDescent="0.2">
      <c r="B71" s="180" t="s">
        <v>22</v>
      </c>
      <c r="C71" s="65" t="s">
        <v>149</v>
      </c>
      <c r="D71" s="97">
        <v>0</v>
      </c>
      <c r="E71" s="67">
        <v>1254906.03</v>
      </c>
      <c r="F71" s="97">
        <v>0</v>
      </c>
      <c r="G71" s="67"/>
      <c r="H71" s="97">
        <f t="shared" si="2"/>
        <v>0</v>
      </c>
      <c r="I71" s="67">
        <v>0</v>
      </c>
      <c r="J71" s="97">
        <f t="shared" si="1"/>
        <v>0</v>
      </c>
      <c r="K71" s="67"/>
      <c r="L71" s="225"/>
    </row>
    <row r="72" spans="2:12" s="165" customFormat="1" ht="12.75" hidden="1" x14ac:dyDescent="0.2">
      <c r="B72" s="180" t="s">
        <v>420</v>
      </c>
      <c r="C72" s="65" t="s">
        <v>421</v>
      </c>
      <c r="D72" s="97">
        <v>0</v>
      </c>
      <c r="E72" s="67">
        <v>486581.16</v>
      </c>
      <c r="F72" s="97">
        <v>0</v>
      </c>
      <c r="G72" s="67"/>
      <c r="H72" s="97">
        <f t="shared" si="2"/>
        <v>0</v>
      </c>
      <c r="I72" s="67">
        <v>0</v>
      </c>
      <c r="J72" s="97">
        <f t="shared" si="1"/>
        <v>0</v>
      </c>
      <c r="K72" s="67"/>
      <c r="L72" s="225"/>
    </row>
    <row r="73" spans="2:12" s="165" customFormat="1" ht="12.75" hidden="1" x14ac:dyDescent="0.2">
      <c r="B73" s="180" t="s">
        <v>24</v>
      </c>
      <c r="C73" s="65" t="s">
        <v>62</v>
      </c>
      <c r="D73" s="97">
        <v>0</v>
      </c>
      <c r="E73" s="67">
        <v>40974.959999999999</v>
      </c>
      <c r="F73" s="97">
        <v>0</v>
      </c>
      <c r="G73" s="67"/>
      <c r="H73" s="97">
        <f t="shared" si="2"/>
        <v>0</v>
      </c>
      <c r="I73" s="67">
        <v>0</v>
      </c>
      <c r="J73" s="97">
        <f t="shared" si="1"/>
        <v>0</v>
      </c>
      <c r="K73" s="67"/>
      <c r="L73" s="225"/>
    </row>
    <row r="74" spans="2:12" s="165" customFormat="1" ht="12.75" hidden="1" x14ac:dyDescent="0.2">
      <c r="B74" s="180" t="s">
        <v>78</v>
      </c>
      <c r="C74" s="65" t="s">
        <v>150</v>
      </c>
      <c r="D74" s="97">
        <v>0</v>
      </c>
      <c r="E74" s="67">
        <v>-13062.5</v>
      </c>
      <c r="F74" s="97">
        <v>0</v>
      </c>
      <c r="G74" s="67"/>
      <c r="H74" s="97">
        <f t="shared" si="2"/>
        <v>0</v>
      </c>
      <c r="I74" s="67">
        <v>0</v>
      </c>
      <c r="J74" s="97">
        <f t="shared" si="1"/>
        <v>0</v>
      </c>
      <c r="K74" s="67"/>
      <c r="L74" s="225"/>
    </row>
    <row r="75" spans="2:12" s="165" customFormat="1" ht="12.75" hidden="1" x14ac:dyDescent="0.2">
      <c r="B75" s="180" t="s">
        <v>147</v>
      </c>
      <c r="C75" s="65" t="s">
        <v>151</v>
      </c>
      <c r="D75" s="97">
        <v>0</v>
      </c>
      <c r="E75" s="67">
        <v>2347169.2400000002</v>
      </c>
      <c r="F75" s="97">
        <v>0</v>
      </c>
      <c r="G75" s="67"/>
      <c r="H75" s="97">
        <f t="shared" si="2"/>
        <v>0</v>
      </c>
      <c r="I75" s="67">
        <v>0</v>
      </c>
      <c r="J75" s="97">
        <f t="shared" si="1"/>
        <v>0</v>
      </c>
      <c r="K75" s="67"/>
      <c r="L75" s="225"/>
    </row>
    <row r="76" spans="2:12" s="165" customFormat="1" ht="12.75" x14ac:dyDescent="0.2">
      <c r="B76" s="180" t="s">
        <v>152</v>
      </c>
      <c r="C76" s="65" t="s">
        <v>153</v>
      </c>
      <c r="D76" s="97">
        <v>0</v>
      </c>
      <c r="E76" s="67">
        <v>1621635.58</v>
      </c>
      <c r="F76" s="97"/>
      <c r="G76" s="67"/>
      <c r="H76" s="97"/>
      <c r="I76" s="67">
        <v>3895.9</v>
      </c>
      <c r="J76" s="97">
        <f t="shared" si="1"/>
        <v>-3895.9</v>
      </c>
      <c r="K76" s="67"/>
      <c r="L76" s="225"/>
    </row>
    <row r="77" spans="2:12" s="165" customFormat="1" ht="12.75" x14ac:dyDescent="0.2">
      <c r="B77" s="180" t="s">
        <v>222</v>
      </c>
      <c r="C77" s="65" t="s">
        <v>485</v>
      </c>
      <c r="D77" s="97">
        <v>0</v>
      </c>
      <c r="E77" s="67">
        <v>8260725.3600000003</v>
      </c>
      <c r="F77" s="97"/>
      <c r="G77" s="67"/>
      <c r="H77" s="97"/>
      <c r="I77" s="67">
        <v>749057.81</v>
      </c>
      <c r="J77" s="97">
        <f t="shared" si="1"/>
        <v>-749057.81</v>
      </c>
      <c r="K77" s="67"/>
      <c r="L77" s="225"/>
    </row>
    <row r="78" spans="2:12" s="165" customFormat="1" ht="12.75" x14ac:dyDescent="0.2">
      <c r="B78" s="180" t="s">
        <v>199</v>
      </c>
      <c r="C78" s="65" t="s">
        <v>200</v>
      </c>
      <c r="D78" s="97">
        <v>4000000</v>
      </c>
      <c r="E78" s="67">
        <v>354575.92</v>
      </c>
      <c r="F78" s="97"/>
      <c r="G78" s="67"/>
      <c r="H78" s="97"/>
      <c r="I78" s="67">
        <v>255856</v>
      </c>
      <c r="J78" s="97">
        <f t="shared" si="1"/>
        <v>-255856</v>
      </c>
      <c r="K78" s="67"/>
      <c r="L78" s="225"/>
    </row>
    <row r="79" spans="2:12" s="165" customFormat="1" ht="12.75" x14ac:dyDescent="0.2">
      <c r="B79" s="180" t="s">
        <v>486</v>
      </c>
      <c r="C79" s="65" t="s">
        <v>487</v>
      </c>
      <c r="D79" s="97">
        <v>0</v>
      </c>
      <c r="E79" s="67">
        <v>730000</v>
      </c>
      <c r="F79" s="97">
        <v>3000000</v>
      </c>
      <c r="G79" s="67"/>
      <c r="H79" s="97">
        <f t="shared" si="2"/>
        <v>3000000</v>
      </c>
      <c r="I79" s="67">
        <v>730000</v>
      </c>
      <c r="J79" s="97">
        <f t="shared" si="1"/>
        <v>2270000</v>
      </c>
      <c r="K79" s="67">
        <v>3000000</v>
      </c>
      <c r="L79" s="225" t="s">
        <v>552</v>
      </c>
    </row>
    <row r="80" spans="2:12" s="165" customFormat="1" ht="12.75" hidden="1" x14ac:dyDescent="0.2">
      <c r="B80" s="180" t="s">
        <v>63</v>
      </c>
      <c r="C80" s="65" t="s">
        <v>64</v>
      </c>
      <c r="D80" s="97">
        <v>0</v>
      </c>
      <c r="E80" s="67">
        <v>767634.42</v>
      </c>
      <c r="F80" s="97">
        <v>0</v>
      </c>
      <c r="G80" s="67"/>
      <c r="H80" s="97">
        <f t="shared" si="2"/>
        <v>0</v>
      </c>
      <c r="I80" s="67">
        <v>0</v>
      </c>
      <c r="J80" s="97">
        <f t="shared" ref="J80:J95" si="3">SUM(F80-I80)</f>
        <v>0</v>
      </c>
      <c r="K80" s="30"/>
      <c r="L80" s="225"/>
    </row>
    <row r="81" spans="2:12" s="165" customFormat="1" ht="12.75" hidden="1" x14ac:dyDescent="0.2">
      <c r="B81" s="180" t="s">
        <v>428</v>
      </c>
      <c r="C81" s="65" t="s">
        <v>488</v>
      </c>
      <c r="D81" s="97">
        <v>0</v>
      </c>
      <c r="E81" s="67">
        <v>476385.9</v>
      </c>
      <c r="F81" s="97">
        <v>0</v>
      </c>
      <c r="G81" s="67"/>
      <c r="H81" s="97">
        <f t="shared" si="2"/>
        <v>0</v>
      </c>
      <c r="I81" s="67">
        <v>0</v>
      </c>
      <c r="J81" s="97">
        <f t="shared" si="3"/>
        <v>0</v>
      </c>
      <c r="K81" s="30"/>
      <c r="L81" s="225"/>
    </row>
    <row r="82" spans="2:12" s="165" customFormat="1" ht="12.75" hidden="1" x14ac:dyDescent="0.2">
      <c r="B82" s="180" t="s">
        <v>430</v>
      </c>
      <c r="C82" s="65" t="s">
        <v>489</v>
      </c>
      <c r="D82" s="97">
        <v>0</v>
      </c>
      <c r="E82" s="67">
        <v>184065.06</v>
      </c>
      <c r="F82" s="97">
        <v>0</v>
      </c>
      <c r="G82" s="67"/>
      <c r="H82" s="97">
        <f t="shared" si="2"/>
        <v>0</v>
      </c>
      <c r="I82" s="67">
        <v>0</v>
      </c>
      <c r="J82" s="97">
        <f t="shared" si="3"/>
        <v>0</v>
      </c>
      <c r="K82" s="30"/>
      <c r="L82" s="225"/>
    </row>
    <row r="83" spans="2:12" s="165" customFormat="1" ht="12.75" hidden="1" x14ac:dyDescent="0.2">
      <c r="B83" s="180" t="s">
        <v>432</v>
      </c>
      <c r="C83" s="65" t="s">
        <v>490</v>
      </c>
      <c r="D83" s="97">
        <v>0</v>
      </c>
      <c r="E83" s="67">
        <v>52632.5</v>
      </c>
      <c r="F83" s="97">
        <v>0</v>
      </c>
      <c r="G83" s="67"/>
      <c r="H83" s="97">
        <f t="shared" si="2"/>
        <v>0</v>
      </c>
      <c r="I83" s="67">
        <v>0</v>
      </c>
      <c r="J83" s="97">
        <f t="shared" si="3"/>
        <v>0</v>
      </c>
      <c r="K83" s="30"/>
      <c r="L83" s="225"/>
    </row>
    <row r="84" spans="2:12" s="165" customFormat="1" ht="12.75" hidden="1" x14ac:dyDescent="0.2">
      <c r="B84" s="180" t="s">
        <v>434</v>
      </c>
      <c r="C84" s="65" t="s">
        <v>491</v>
      </c>
      <c r="D84" s="97">
        <v>0</v>
      </c>
      <c r="E84" s="67">
        <v>3351150.17</v>
      </c>
      <c r="F84" s="97">
        <v>0</v>
      </c>
      <c r="G84" s="67"/>
      <c r="H84" s="97">
        <f t="shared" si="2"/>
        <v>0</v>
      </c>
      <c r="I84" s="67">
        <v>0</v>
      </c>
      <c r="J84" s="97">
        <f t="shared" si="3"/>
        <v>0</v>
      </c>
      <c r="K84" s="30"/>
      <c r="L84" s="225"/>
    </row>
    <row r="85" spans="2:12" s="165" customFormat="1" ht="12.75" hidden="1" x14ac:dyDescent="0.2">
      <c r="B85" s="180" t="s">
        <v>435</v>
      </c>
      <c r="C85" s="65" t="s">
        <v>436</v>
      </c>
      <c r="D85" s="97">
        <v>0</v>
      </c>
      <c r="E85" s="67">
        <v>66119.820000000007</v>
      </c>
      <c r="F85" s="97">
        <v>0</v>
      </c>
      <c r="G85" s="67"/>
      <c r="H85" s="97">
        <f t="shared" si="2"/>
        <v>0</v>
      </c>
      <c r="I85" s="67">
        <v>0</v>
      </c>
      <c r="J85" s="97">
        <f t="shared" si="3"/>
        <v>0</v>
      </c>
      <c r="K85" s="30"/>
      <c r="L85" s="225"/>
    </row>
    <row r="86" spans="2:12" s="165" customFormat="1" ht="12.75" hidden="1" x14ac:dyDescent="0.2">
      <c r="B86" s="180" t="s">
        <v>437</v>
      </c>
      <c r="C86" s="65" t="s">
        <v>438</v>
      </c>
      <c r="D86" s="97">
        <v>0</v>
      </c>
      <c r="E86" s="67">
        <v>0</v>
      </c>
      <c r="F86" s="97">
        <v>0</v>
      </c>
      <c r="G86" s="67"/>
      <c r="H86" s="97">
        <f t="shared" si="2"/>
        <v>0</v>
      </c>
      <c r="I86" s="67">
        <v>0</v>
      </c>
      <c r="J86" s="97">
        <f t="shared" si="3"/>
        <v>0</v>
      </c>
      <c r="K86" s="30"/>
      <c r="L86" s="225"/>
    </row>
    <row r="87" spans="2:12" s="165" customFormat="1" ht="12.75" hidden="1" x14ac:dyDescent="0.2">
      <c r="B87" s="180" t="s">
        <v>492</v>
      </c>
      <c r="C87" s="65" t="s">
        <v>493</v>
      </c>
      <c r="D87" s="97">
        <v>0</v>
      </c>
      <c r="E87" s="67">
        <v>206401.79</v>
      </c>
      <c r="F87" s="97">
        <v>0</v>
      </c>
      <c r="G87" s="67"/>
      <c r="H87" s="97">
        <f t="shared" si="2"/>
        <v>0</v>
      </c>
      <c r="I87" s="67">
        <v>0</v>
      </c>
      <c r="J87" s="97">
        <f t="shared" si="3"/>
        <v>0</v>
      </c>
      <c r="K87" s="30"/>
      <c r="L87" s="225"/>
    </row>
    <row r="88" spans="2:12" s="165" customFormat="1" ht="12.75" hidden="1" x14ac:dyDescent="0.2">
      <c r="B88" s="180" t="s">
        <v>439</v>
      </c>
      <c r="C88" s="65" t="s">
        <v>440</v>
      </c>
      <c r="D88" s="97">
        <v>0</v>
      </c>
      <c r="E88" s="67">
        <v>82536.97</v>
      </c>
      <c r="F88" s="97">
        <v>0</v>
      </c>
      <c r="G88" s="67"/>
      <c r="H88" s="97">
        <f t="shared" si="2"/>
        <v>0</v>
      </c>
      <c r="I88" s="67">
        <v>0</v>
      </c>
      <c r="J88" s="97">
        <f t="shared" si="3"/>
        <v>0</v>
      </c>
      <c r="K88" s="30"/>
      <c r="L88" s="225"/>
    </row>
    <row r="89" spans="2:12" s="165" customFormat="1" ht="12.75" hidden="1" x14ac:dyDescent="0.2">
      <c r="B89" s="180" t="s">
        <v>441</v>
      </c>
      <c r="C89" s="65" t="s">
        <v>442</v>
      </c>
      <c r="D89" s="97">
        <v>0</v>
      </c>
      <c r="E89" s="67">
        <v>31035.25</v>
      </c>
      <c r="F89" s="97">
        <v>0</v>
      </c>
      <c r="G89" s="67"/>
      <c r="H89" s="97">
        <f t="shared" si="2"/>
        <v>0</v>
      </c>
      <c r="I89" s="67">
        <v>0</v>
      </c>
      <c r="J89" s="97">
        <f t="shared" si="3"/>
        <v>0</v>
      </c>
      <c r="K89" s="30"/>
      <c r="L89" s="225"/>
    </row>
    <row r="90" spans="2:12" s="98" customFormat="1" ht="12.75" hidden="1" x14ac:dyDescent="0.2">
      <c r="B90" s="111" t="s">
        <v>494</v>
      </c>
      <c r="C90" s="121" t="s">
        <v>495</v>
      </c>
      <c r="D90" s="120">
        <v>211025</v>
      </c>
      <c r="E90" s="122">
        <v>211025</v>
      </c>
      <c r="F90" s="120">
        <v>0</v>
      </c>
      <c r="G90" s="122"/>
      <c r="H90" s="97">
        <f t="shared" si="2"/>
        <v>0</v>
      </c>
      <c r="I90" s="122">
        <v>0</v>
      </c>
      <c r="J90" s="97">
        <f t="shared" si="3"/>
        <v>0</v>
      </c>
      <c r="K90" s="174"/>
      <c r="L90" s="225"/>
    </row>
    <row r="91" spans="2:12" s="102" customFormat="1" ht="12.75" hidden="1" x14ac:dyDescent="0.2">
      <c r="B91" s="111" t="s">
        <v>443</v>
      </c>
      <c r="C91" s="121" t="s">
        <v>498</v>
      </c>
      <c r="D91" s="120">
        <v>0</v>
      </c>
      <c r="E91" s="122">
        <v>21315.8</v>
      </c>
      <c r="F91" s="120">
        <v>0</v>
      </c>
      <c r="G91" s="122"/>
      <c r="H91" s="97">
        <f t="shared" si="2"/>
        <v>0</v>
      </c>
      <c r="I91" s="122">
        <v>0</v>
      </c>
      <c r="J91" s="97">
        <f t="shared" si="3"/>
        <v>0</v>
      </c>
      <c r="K91" s="131"/>
      <c r="L91" s="225"/>
    </row>
    <row r="92" spans="2:12" s="102" customFormat="1" ht="12.75" hidden="1" x14ac:dyDescent="0.2">
      <c r="B92" s="111" t="s">
        <v>445</v>
      </c>
      <c r="C92" s="121" t="s">
        <v>446</v>
      </c>
      <c r="D92" s="120">
        <v>0</v>
      </c>
      <c r="E92" s="122">
        <v>66083.100000000006</v>
      </c>
      <c r="F92" s="120">
        <v>0</v>
      </c>
      <c r="G92" s="122"/>
      <c r="H92" s="97">
        <f t="shared" si="2"/>
        <v>0</v>
      </c>
      <c r="I92" s="122">
        <v>0</v>
      </c>
      <c r="J92" s="97">
        <f t="shared" si="3"/>
        <v>0</v>
      </c>
      <c r="K92" s="131"/>
      <c r="L92" s="225"/>
    </row>
    <row r="93" spans="2:12" s="102" customFormat="1" ht="12.75" hidden="1" x14ac:dyDescent="0.2">
      <c r="B93" s="111" t="s">
        <v>449</v>
      </c>
      <c r="C93" s="121" t="s">
        <v>499</v>
      </c>
      <c r="D93" s="120">
        <v>0</v>
      </c>
      <c r="E93" s="122">
        <v>903017.58</v>
      </c>
      <c r="F93" s="120">
        <v>0</v>
      </c>
      <c r="G93" s="122"/>
      <c r="H93" s="97">
        <f t="shared" si="2"/>
        <v>0</v>
      </c>
      <c r="I93" s="122">
        <v>0</v>
      </c>
      <c r="J93" s="97">
        <f t="shared" si="3"/>
        <v>0</v>
      </c>
      <c r="K93" s="131"/>
      <c r="L93" s="225"/>
    </row>
    <row r="94" spans="2:12" s="102" customFormat="1" ht="12.75" hidden="1" x14ac:dyDescent="0.2">
      <c r="B94" s="111" t="s">
        <v>502</v>
      </c>
      <c r="C94" s="121" t="s">
        <v>503</v>
      </c>
      <c r="D94" s="120">
        <v>0</v>
      </c>
      <c r="E94" s="122">
        <v>810613.04</v>
      </c>
      <c r="F94" s="120">
        <v>0</v>
      </c>
      <c r="G94" s="122"/>
      <c r="H94" s="97">
        <f t="shared" si="2"/>
        <v>0</v>
      </c>
      <c r="I94" s="122">
        <v>0</v>
      </c>
      <c r="J94" s="97">
        <f t="shared" si="3"/>
        <v>0</v>
      </c>
      <c r="K94" s="131"/>
      <c r="L94" s="225"/>
    </row>
    <row r="95" spans="2:12" s="102" customFormat="1" ht="12.75" hidden="1" x14ac:dyDescent="0.2">
      <c r="B95" s="129" t="s">
        <v>223</v>
      </c>
      <c r="C95" s="121" t="s">
        <v>201</v>
      </c>
      <c r="D95" s="120">
        <v>0</v>
      </c>
      <c r="E95" s="122">
        <v>925324.78</v>
      </c>
      <c r="F95" s="120">
        <v>0</v>
      </c>
      <c r="G95" s="122"/>
      <c r="H95" s="97">
        <f t="shared" si="2"/>
        <v>0</v>
      </c>
      <c r="I95" s="122">
        <v>0</v>
      </c>
      <c r="J95" s="97">
        <f t="shared" si="3"/>
        <v>0</v>
      </c>
      <c r="K95" s="131"/>
      <c r="L95" s="225"/>
    </row>
    <row r="96" spans="2:12" s="102" customFormat="1" ht="12.75" x14ac:dyDescent="0.2">
      <c r="B96" s="123"/>
      <c r="C96" s="121"/>
      <c r="D96" s="120"/>
      <c r="E96" s="122"/>
      <c r="F96" s="120"/>
      <c r="G96" s="122"/>
      <c r="H96" s="120"/>
      <c r="I96" s="122"/>
      <c r="J96" s="120"/>
      <c r="K96" s="132"/>
      <c r="L96" s="225"/>
    </row>
    <row r="97" spans="2:12" ht="12.75" x14ac:dyDescent="0.2">
      <c r="B97" s="78"/>
      <c r="C97" s="17"/>
      <c r="D97" s="17"/>
      <c r="E97" s="18"/>
      <c r="F97" s="78"/>
      <c r="G97" s="17"/>
      <c r="H97" s="17"/>
      <c r="I97" s="18"/>
      <c r="J97" s="17"/>
      <c r="K97" s="91"/>
      <c r="L97" s="88"/>
    </row>
    <row r="98" spans="2:12" ht="12.75" x14ac:dyDescent="0.2">
      <c r="B98" s="72"/>
      <c r="C98" s="21"/>
      <c r="D98" s="73">
        <f t="shared" ref="D98:J98" si="4">SUM(D7:D97)</f>
        <v>13846025</v>
      </c>
      <c r="E98" s="100">
        <f t="shared" si="4"/>
        <v>67647570.449999988</v>
      </c>
      <c r="F98" s="224">
        <f t="shared" si="4"/>
        <v>5192000</v>
      </c>
      <c r="G98" s="224">
        <f t="shared" si="4"/>
        <v>1483543</v>
      </c>
      <c r="H98" s="73">
        <f t="shared" si="4"/>
        <v>6675543</v>
      </c>
      <c r="I98" s="100">
        <f t="shared" si="4"/>
        <v>1818537.3900000001</v>
      </c>
      <c r="J98" s="73">
        <f t="shared" si="4"/>
        <v>4857005.6099999994</v>
      </c>
      <c r="K98" s="73">
        <f>SUM(K15:K96)</f>
        <v>6675543</v>
      </c>
      <c r="L98" s="36"/>
    </row>
    <row r="99" spans="2:12" ht="12.75" x14ac:dyDescent="0.2">
      <c r="B99" s="98"/>
      <c r="C99" s="13"/>
      <c r="D99" s="98"/>
      <c r="E99" s="98"/>
      <c r="F99" s="98"/>
      <c r="I99" s="98"/>
      <c r="J99" s="98"/>
    </row>
    <row r="100" spans="2:12" s="165" customFormat="1" ht="12.75" x14ac:dyDescent="0.2">
      <c r="C100" s="13"/>
    </row>
    <row r="101" spans="2:12" s="165" customFormat="1" ht="12.75" x14ac:dyDescent="0.2">
      <c r="C101" s="13"/>
    </row>
    <row r="102" spans="2:12" s="165" customFormat="1" ht="12.75" x14ac:dyDescent="0.2">
      <c r="B102" s="65" t="s">
        <v>550</v>
      </c>
      <c r="C102" s="65"/>
      <c r="D102" s="65"/>
    </row>
    <row r="103" spans="2:12" x14ac:dyDescent="0.2">
      <c r="B103" s="98"/>
      <c r="C103" s="85"/>
      <c r="D103" s="98"/>
      <c r="E103" s="98"/>
      <c r="F103" s="98"/>
      <c r="I103" s="98"/>
      <c r="J103" s="98"/>
    </row>
    <row r="104" spans="2:12" ht="12.75" x14ac:dyDescent="0.2">
      <c r="B104" s="17"/>
      <c r="C104" s="17" t="s">
        <v>203</v>
      </c>
      <c r="D104" s="19" t="s">
        <v>0</v>
      </c>
      <c r="E104" s="17" t="s">
        <v>1</v>
      </c>
      <c r="F104" s="218" t="s">
        <v>513</v>
      </c>
      <c r="G104" s="19" t="s">
        <v>512</v>
      </c>
      <c r="H104" s="20" t="s">
        <v>2</v>
      </c>
      <c r="I104" s="19" t="s">
        <v>3</v>
      </c>
      <c r="J104" s="19" t="s">
        <v>4</v>
      </c>
      <c r="K104" s="19" t="s">
        <v>123</v>
      </c>
      <c r="L104" s="20" t="s">
        <v>30</v>
      </c>
    </row>
    <row r="105" spans="2:12" ht="25.5" x14ac:dyDescent="0.2">
      <c r="B105" s="21"/>
      <c r="C105" s="21" t="s">
        <v>204</v>
      </c>
      <c r="D105" s="22" t="s">
        <v>234</v>
      </c>
      <c r="E105" s="22" t="s">
        <v>235</v>
      </c>
      <c r="F105" s="223" t="s">
        <v>514</v>
      </c>
      <c r="G105" s="192">
        <v>2018</v>
      </c>
      <c r="H105" s="200">
        <v>2018</v>
      </c>
      <c r="I105" s="9" t="s">
        <v>232</v>
      </c>
      <c r="J105" s="22" t="s">
        <v>5</v>
      </c>
      <c r="K105" s="22">
        <v>2018</v>
      </c>
      <c r="L105" s="36"/>
    </row>
    <row r="106" spans="2:12" ht="12.75" x14ac:dyDescent="0.2">
      <c r="B106" s="138"/>
      <c r="C106" s="16"/>
      <c r="D106" s="55"/>
      <c r="E106" s="37"/>
      <c r="F106" s="37"/>
      <c r="G106" s="37"/>
      <c r="H106" s="55"/>
      <c r="I106" s="37"/>
      <c r="J106" s="55"/>
      <c r="K106" s="28"/>
      <c r="L106" s="26"/>
    </row>
    <row r="107" spans="2:12" s="165" customFormat="1" ht="12.75" hidden="1" x14ac:dyDescent="0.2">
      <c r="B107" s="181" t="s">
        <v>56</v>
      </c>
      <c r="C107" s="65" t="s">
        <v>57</v>
      </c>
      <c r="D107" s="97">
        <v>0</v>
      </c>
      <c r="E107" s="67">
        <v>0</v>
      </c>
      <c r="F107" s="67">
        <v>0</v>
      </c>
      <c r="G107" s="67"/>
      <c r="H107" s="97"/>
      <c r="I107" s="67">
        <v>0</v>
      </c>
      <c r="J107" s="177">
        <f t="shared" ref="J107:J117" si="5">SUM(F107-I107)</f>
        <v>0</v>
      </c>
      <c r="K107" s="30"/>
      <c r="L107" s="27"/>
    </row>
    <row r="108" spans="2:12" s="165" customFormat="1" ht="12.75" hidden="1" x14ac:dyDescent="0.2">
      <c r="B108" s="181" t="s">
        <v>331</v>
      </c>
      <c r="C108" s="65" t="s">
        <v>332</v>
      </c>
      <c r="D108" s="97">
        <v>0</v>
      </c>
      <c r="E108" s="67">
        <v>0</v>
      </c>
      <c r="F108" s="67">
        <v>0</v>
      </c>
      <c r="G108" s="67"/>
      <c r="H108" s="97"/>
      <c r="I108" s="67">
        <v>0</v>
      </c>
      <c r="J108" s="177">
        <f t="shared" si="5"/>
        <v>0</v>
      </c>
      <c r="K108" s="30"/>
      <c r="L108" s="27"/>
    </row>
    <row r="109" spans="2:12" s="165" customFormat="1" ht="12.75" hidden="1" x14ac:dyDescent="0.2">
      <c r="B109" s="181" t="s">
        <v>454</v>
      </c>
      <c r="C109" s="65" t="s">
        <v>455</v>
      </c>
      <c r="D109" s="97">
        <v>0</v>
      </c>
      <c r="E109" s="67">
        <v>0</v>
      </c>
      <c r="F109" s="67">
        <v>0</v>
      </c>
      <c r="G109" s="67"/>
      <c r="H109" s="97"/>
      <c r="I109" s="67">
        <v>0</v>
      </c>
      <c r="J109" s="177">
        <f t="shared" si="5"/>
        <v>0</v>
      </c>
      <c r="K109" s="30"/>
      <c r="L109" s="27"/>
    </row>
    <row r="110" spans="2:12" s="165" customFormat="1" ht="12.75" hidden="1" x14ac:dyDescent="0.2">
      <c r="B110" s="181" t="s">
        <v>333</v>
      </c>
      <c r="C110" s="65" t="s">
        <v>334</v>
      </c>
      <c r="D110" s="97">
        <v>0</v>
      </c>
      <c r="E110" s="67">
        <v>0</v>
      </c>
      <c r="F110" s="67">
        <v>0</v>
      </c>
      <c r="G110" s="67"/>
      <c r="H110" s="97"/>
      <c r="I110" s="67">
        <v>0</v>
      </c>
      <c r="J110" s="177">
        <f t="shared" si="5"/>
        <v>0</v>
      </c>
      <c r="K110" s="30"/>
      <c r="L110" s="27"/>
    </row>
    <row r="111" spans="2:12" s="165" customFormat="1" ht="12.75" hidden="1" x14ac:dyDescent="0.2">
      <c r="B111" s="181" t="s">
        <v>335</v>
      </c>
      <c r="C111" s="65" t="s">
        <v>336</v>
      </c>
      <c r="D111" s="97">
        <v>0</v>
      </c>
      <c r="E111" s="67">
        <v>0</v>
      </c>
      <c r="F111" s="67">
        <v>0</v>
      </c>
      <c r="G111" s="67"/>
      <c r="H111" s="97"/>
      <c r="I111" s="67">
        <v>0</v>
      </c>
      <c r="J111" s="177">
        <f t="shared" si="5"/>
        <v>0</v>
      </c>
      <c r="K111" s="30"/>
      <c r="L111" s="27"/>
    </row>
    <row r="112" spans="2:12" s="165" customFormat="1" ht="12.75" hidden="1" x14ac:dyDescent="0.2">
      <c r="B112" s="181" t="s">
        <v>337</v>
      </c>
      <c r="C112" s="65" t="s">
        <v>338</v>
      </c>
      <c r="D112" s="97">
        <v>0</v>
      </c>
      <c r="E112" s="67">
        <v>0</v>
      </c>
      <c r="F112" s="67">
        <v>0</v>
      </c>
      <c r="G112" s="67"/>
      <c r="H112" s="97"/>
      <c r="I112" s="67">
        <v>0</v>
      </c>
      <c r="J112" s="177">
        <f t="shared" si="5"/>
        <v>0</v>
      </c>
      <c r="K112" s="30"/>
      <c r="L112" s="27"/>
    </row>
    <row r="113" spans="2:12" s="165" customFormat="1" ht="12.75" hidden="1" x14ac:dyDescent="0.2">
      <c r="B113" s="181" t="s">
        <v>339</v>
      </c>
      <c r="C113" s="65" t="s">
        <v>340</v>
      </c>
      <c r="D113" s="97">
        <v>0</v>
      </c>
      <c r="E113" s="67">
        <v>0</v>
      </c>
      <c r="F113" s="67">
        <v>0</v>
      </c>
      <c r="G113" s="67"/>
      <c r="H113" s="97"/>
      <c r="I113" s="67">
        <v>0</v>
      </c>
      <c r="J113" s="177">
        <f t="shared" si="5"/>
        <v>0</v>
      </c>
      <c r="K113" s="30"/>
      <c r="L113" s="27"/>
    </row>
    <row r="114" spans="2:12" s="165" customFormat="1" ht="12.75" hidden="1" x14ac:dyDescent="0.2">
      <c r="B114" s="181" t="s">
        <v>341</v>
      </c>
      <c r="C114" s="65" t="s">
        <v>342</v>
      </c>
      <c r="D114" s="97">
        <v>0</v>
      </c>
      <c r="E114" s="67">
        <v>0</v>
      </c>
      <c r="F114" s="67">
        <v>0</v>
      </c>
      <c r="G114" s="67"/>
      <c r="H114" s="97"/>
      <c r="I114" s="67">
        <v>0</v>
      </c>
      <c r="J114" s="177">
        <f t="shared" si="5"/>
        <v>0</v>
      </c>
      <c r="K114" s="30"/>
      <c r="L114" s="27"/>
    </row>
    <row r="115" spans="2:12" s="165" customFormat="1" ht="12.75" hidden="1" x14ac:dyDescent="0.2">
      <c r="B115" s="181" t="s">
        <v>343</v>
      </c>
      <c r="C115" s="65" t="s">
        <v>344</v>
      </c>
      <c r="D115" s="97">
        <v>0</v>
      </c>
      <c r="E115" s="67">
        <v>0</v>
      </c>
      <c r="F115" s="67">
        <v>0</v>
      </c>
      <c r="G115" s="67"/>
      <c r="H115" s="97"/>
      <c r="I115" s="67">
        <v>0</v>
      </c>
      <c r="J115" s="177">
        <f t="shared" si="5"/>
        <v>0</v>
      </c>
      <c r="K115" s="30"/>
      <c r="L115" s="27"/>
    </row>
    <row r="116" spans="2:12" s="165" customFormat="1" ht="12.75" hidden="1" x14ac:dyDescent="0.2">
      <c r="B116" s="181" t="s">
        <v>345</v>
      </c>
      <c r="C116" s="65" t="s">
        <v>346</v>
      </c>
      <c r="D116" s="97">
        <v>0</v>
      </c>
      <c r="E116" s="67">
        <v>0</v>
      </c>
      <c r="F116" s="67">
        <v>0</v>
      </c>
      <c r="G116" s="67"/>
      <c r="H116" s="97"/>
      <c r="I116" s="67">
        <v>0</v>
      </c>
      <c r="J116" s="177">
        <f t="shared" si="5"/>
        <v>0</v>
      </c>
      <c r="K116" s="30"/>
      <c r="L116" s="27"/>
    </row>
    <row r="117" spans="2:12" s="165" customFormat="1" ht="12.75" hidden="1" x14ac:dyDescent="0.2">
      <c r="B117" s="181" t="s">
        <v>347</v>
      </c>
      <c r="C117" s="65" t="s">
        <v>348</v>
      </c>
      <c r="D117" s="97">
        <v>0</v>
      </c>
      <c r="E117" s="67">
        <v>0</v>
      </c>
      <c r="F117" s="67">
        <v>0</v>
      </c>
      <c r="G117" s="67"/>
      <c r="H117" s="97"/>
      <c r="I117" s="67">
        <v>0</v>
      </c>
      <c r="J117" s="177">
        <f t="shared" si="5"/>
        <v>0</v>
      </c>
      <c r="K117" s="30"/>
      <c r="L117" s="27"/>
    </row>
    <row r="118" spans="2:12" s="165" customFormat="1" ht="12.75" x14ac:dyDescent="0.2">
      <c r="B118" s="181" t="s">
        <v>11</v>
      </c>
      <c r="C118" s="65" t="s">
        <v>154</v>
      </c>
      <c r="D118" s="97">
        <v>0</v>
      </c>
      <c r="E118" s="67">
        <v>545705.65</v>
      </c>
      <c r="F118" s="67"/>
      <c r="G118" s="67">
        <v>-545705</v>
      </c>
      <c r="H118" s="97">
        <f>F118+G118</f>
        <v>-545705</v>
      </c>
      <c r="I118" s="67">
        <v>0</v>
      </c>
      <c r="J118" s="177">
        <f>H118-I118</f>
        <v>-545705</v>
      </c>
      <c r="K118" s="30"/>
      <c r="L118" s="27"/>
    </row>
    <row r="119" spans="2:12" s="165" customFormat="1" ht="12.75" hidden="1" x14ac:dyDescent="0.2">
      <c r="B119" s="181" t="s">
        <v>350</v>
      </c>
      <c r="C119" s="65" t="s">
        <v>351</v>
      </c>
      <c r="D119" s="97">
        <v>0</v>
      </c>
      <c r="E119" s="67">
        <v>0</v>
      </c>
      <c r="F119" s="67"/>
      <c r="G119" s="67">
        <v>0</v>
      </c>
      <c r="H119" s="97">
        <f t="shared" ref="H119:H182" si="6">F119+G119</f>
        <v>0</v>
      </c>
      <c r="I119" s="67">
        <v>0</v>
      </c>
      <c r="J119" s="177">
        <f t="shared" ref="J119:J182" si="7">H119-I119</f>
        <v>0</v>
      </c>
      <c r="K119" s="30"/>
      <c r="L119" s="27"/>
    </row>
    <row r="120" spans="2:12" s="165" customFormat="1" ht="12.75" hidden="1" x14ac:dyDescent="0.2">
      <c r="B120" s="181" t="s">
        <v>352</v>
      </c>
      <c r="C120" s="65" t="s">
        <v>456</v>
      </c>
      <c r="D120" s="97">
        <v>0</v>
      </c>
      <c r="E120" s="67">
        <v>0</v>
      </c>
      <c r="F120" s="67"/>
      <c r="G120" s="67">
        <v>0</v>
      </c>
      <c r="H120" s="97">
        <f t="shared" si="6"/>
        <v>0</v>
      </c>
      <c r="I120" s="67">
        <v>0</v>
      </c>
      <c r="J120" s="177">
        <f t="shared" si="7"/>
        <v>0</v>
      </c>
      <c r="K120" s="30"/>
      <c r="L120" s="27"/>
    </row>
    <row r="121" spans="2:12" s="165" customFormat="1" ht="12.75" hidden="1" x14ac:dyDescent="0.2">
      <c r="B121" s="181" t="s">
        <v>457</v>
      </c>
      <c r="C121" s="65" t="s">
        <v>458</v>
      </c>
      <c r="D121" s="97">
        <v>0</v>
      </c>
      <c r="E121" s="67">
        <v>0</v>
      </c>
      <c r="F121" s="67"/>
      <c r="G121" s="67">
        <v>0</v>
      </c>
      <c r="H121" s="97">
        <f t="shared" si="6"/>
        <v>0</v>
      </c>
      <c r="I121" s="67">
        <v>0</v>
      </c>
      <c r="J121" s="177">
        <f t="shared" si="7"/>
        <v>0</v>
      </c>
      <c r="K121" s="30"/>
      <c r="L121" s="27"/>
    </row>
    <row r="122" spans="2:12" s="165" customFormat="1" ht="12.75" hidden="1" x14ac:dyDescent="0.2">
      <c r="B122" s="181" t="s">
        <v>354</v>
      </c>
      <c r="C122" s="65" t="s">
        <v>355</v>
      </c>
      <c r="D122" s="97">
        <v>0</v>
      </c>
      <c r="E122" s="67">
        <v>0</v>
      </c>
      <c r="F122" s="67"/>
      <c r="G122" s="67">
        <v>0</v>
      </c>
      <c r="H122" s="97">
        <f t="shared" si="6"/>
        <v>0</v>
      </c>
      <c r="I122" s="67">
        <v>0</v>
      </c>
      <c r="J122" s="177">
        <f t="shared" si="7"/>
        <v>0</v>
      </c>
      <c r="K122" s="30"/>
      <c r="L122" s="27"/>
    </row>
    <row r="123" spans="2:12" s="165" customFormat="1" ht="12.75" hidden="1" x14ac:dyDescent="0.2">
      <c r="B123" s="181" t="s">
        <v>459</v>
      </c>
      <c r="C123" s="65" t="s">
        <v>460</v>
      </c>
      <c r="D123" s="97">
        <v>0</v>
      </c>
      <c r="E123" s="67">
        <v>0</v>
      </c>
      <c r="F123" s="67"/>
      <c r="G123" s="67">
        <v>0</v>
      </c>
      <c r="H123" s="97">
        <f t="shared" si="6"/>
        <v>0</v>
      </c>
      <c r="I123" s="67">
        <v>0</v>
      </c>
      <c r="J123" s="177">
        <f t="shared" si="7"/>
        <v>0</v>
      </c>
      <c r="K123" s="30"/>
      <c r="L123" s="27"/>
    </row>
    <row r="124" spans="2:12" s="165" customFormat="1" ht="12.75" hidden="1" x14ac:dyDescent="0.2">
      <c r="B124" s="181" t="s">
        <v>461</v>
      </c>
      <c r="C124" s="65" t="s">
        <v>462</v>
      </c>
      <c r="D124" s="97">
        <v>0</v>
      </c>
      <c r="E124" s="67">
        <v>0</v>
      </c>
      <c r="F124" s="67"/>
      <c r="G124" s="67">
        <v>0</v>
      </c>
      <c r="H124" s="97">
        <f t="shared" si="6"/>
        <v>0</v>
      </c>
      <c r="I124" s="67">
        <v>0</v>
      </c>
      <c r="J124" s="177">
        <f t="shared" si="7"/>
        <v>0</v>
      </c>
      <c r="K124" s="30"/>
      <c r="L124" s="27"/>
    </row>
    <row r="125" spans="2:12" s="165" customFormat="1" ht="12.75" hidden="1" x14ac:dyDescent="0.2">
      <c r="B125" s="181" t="s">
        <v>356</v>
      </c>
      <c r="C125" s="65" t="s">
        <v>357</v>
      </c>
      <c r="D125" s="97">
        <v>0</v>
      </c>
      <c r="E125" s="67">
        <v>0</v>
      </c>
      <c r="F125" s="67"/>
      <c r="G125" s="67">
        <v>0</v>
      </c>
      <c r="H125" s="97">
        <f t="shared" si="6"/>
        <v>0</v>
      </c>
      <c r="I125" s="67">
        <v>0</v>
      </c>
      <c r="J125" s="177">
        <f t="shared" si="7"/>
        <v>0</v>
      </c>
      <c r="K125" s="30"/>
      <c r="L125" s="27"/>
    </row>
    <row r="126" spans="2:12" s="165" customFormat="1" ht="12.75" hidden="1" x14ac:dyDescent="0.2">
      <c r="B126" s="181" t="s">
        <v>358</v>
      </c>
      <c r="C126" s="65" t="s">
        <v>359</v>
      </c>
      <c r="D126" s="97">
        <v>0</v>
      </c>
      <c r="E126" s="67">
        <v>0</v>
      </c>
      <c r="F126" s="67"/>
      <c r="G126" s="67">
        <v>0</v>
      </c>
      <c r="H126" s="97">
        <f t="shared" si="6"/>
        <v>0</v>
      </c>
      <c r="I126" s="67">
        <v>0</v>
      </c>
      <c r="J126" s="177">
        <f t="shared" si="7"/>
        <v>0</v>
      </c>
      <c r="K126" s="30"/>
      <c r="L126" s="27"/>
    </row>
    <row r="127" spans="2:12" s="165" customFormat="1" ht="12.75" hidden="1" x14ac:dyDescent="0.2">
      <c r="B127" s="181" t="s">
        <v>360</v>
      </c>
      <c r="C127" s="65" t="s">
        <v>361</v>
      </c>
      <c r="D127" s="97">
        <v>0</v>
      </c>
      <c r="E127" s="67">
        <v>0</v>
      </c>
      <c r="F127" s="67"/>
      <c r="G127" s="67">
        <v>0</v>
      </c>
      <c r="H127" s="97">
        <f t="shared" si="6"/>
        <v>0</v>
      </c>
      <c r="I127" s="67">
        <v>0</v>
      </c>
      <c r="J127" s="177">
        <f t="shared" si="7"/>
        <v>0</v>
      </c>
      <c r="K127" s="30"/>
      <c r="L127" s="27"/>
    </row>
    <row r="128" spans="2:12" s="165" customFormat="1" ht="12.75" hidden="1" x14ac:dyDescent="0.2">
      <c r="B128" s="181" t="s">
        <v>362</v>
      </c>
      <c r="C128" s="65" t="s">
        <v>363</v>
      </c>
      <c r="D128" s="97">
        <v>0</v>
      </c>
      <c r="E128" s="67">
        <v>0</v>
      </c>
      <c r="F128" s="67"/>
      <c r="G128" s="67">
        <v>0</v>
      </c>
      <c r="H128" s="97">
        <f t="shared" si="6"/>
        <v>0</v>
      </c>
      <c r="I128" s="67">
        <v>0</v>
      </c>
      <c r="J128" s="177">
        <f t="shared" si="7"/>
        <v>0</v>
      </c>
      <c r="K128" s="30"/>
      <c r="L128" s="27"/>
    </row>
    <row r="129" spans="2:12" s="165" customFormat="1" ht="12.75" hidden="1" x14ac:dyDescent="0.2">
      <c r="B129" s="181" t="s">
        <v>364</v>
      </c>
      <c r="C129" s="65" t="s">
        <v>50</v>
      </c>
      <c r="D129" s="97">
        <v>0</v>
      </c>
      <c r="E129" s="67">
        <v>0</v>
      </c>
      <c r="F129" s="67"/>
      <c r="G129" s="67">
        <v>0</v>
      </c>
      <c r="H129" s="97">
        <f t="shared" si="6"/>
        <v>0</v>
      </c>
      <c r="I129" s="67">
        <v>0</v>
      </c>
      <c r="J129" s="177">
        <f t="shared" si="7"/>
        <v>0</v>
      </c>
      <c r="K129" s="30"/>
      <c r="L129" s="27"/>
    </row>
    <row r="130" spans="2:12" s="165" customFormat="1" ht="12.75" hidden="1" x14ac:dyDescent="0.2">
      <c r="B130" s="181" t="s">
        <v>365</v>
      </c>
      <c r="C130" s="65" t="s">
        <v>366</v>
      </c>
      <c r="D130" s="97">
        <v>0</v>
      </c>
      <c r="E130" s="67">
        <v>0</v>
      </c>
      <c r="F130" s="67"/>
      <c r="G130" s="67">
        <v>0</v>
      </c>
      <c r="H130" s="97">
        <f t="shared" si="6"/>
        <v>0</v>
      </c>
      <c r="I130" s="67">
        <v>0</v>
      </c>
      <c r="J130" s="177">
        <f t="shared" si="7"/>
        <v>0</v>
      </c>
      <c r="K130" s="30"/>
      <c r="L130" s="27"/>
    </row>
    <row r="131" spans="2:12" s="165" customFormat="1" ht="12.75" hidden="1" x14ac:dyDescent="0.2">
      <c r="B131" s="181" t="s">
        <v>367</v>
      </c>
      <c r="C131" s="65" t="s">
        <v>368</v>
      </c>
      <c r="D131" s="97">
        <v>0</v>
      </c>
      <c r="E131" s="67">
        <v>0</v>
      </c>
      <c r="F131" s="67"/>
      <c r="G131" s="67">
        <v>0</v>
      </c>
      <c r="H131" s="97">
        <f t="shared" si="6"/>
        <v>0</v>
      </c>
      <c r="I131" s="67">
        <v>0</v>
      </c>
      <c r="J131" s="177">
        <f t="shared" si="7"/>
        <v>0</v>
      </c>
      <c r="K131" s="30"/>
      <c r="L131" s="27"/>
    </row>
    <row r="132" spans="2:12" s="165" customFormat="1" ht="12.75" hidden="1" x14ac:dyDescent="0.2">
      <c r="B132" s="181" t="s">
        <v>463</v>
      </c>
      <c r="C132" s="65" t="s">
        <v>464</v>
      </c>
      <c r="D132" s="97">
        <v>0</v>
      </c>
      <c r="E132" s="67">
        <v>0</v>
      </c>
      <c r="F132" s="67"/>
      <c r="G132" s="67">
        <v>0</v>
      </c>
      <c r="H132" s="97">
        <f t="shared" si="6"/>
        <v>0</v>
      </c>
      <c r="I132" s="67">
        <v>0</v>
      </c>
      <c r="J132" s="177">
        <f t="shared" si="7"/>
        <v>0</v>
      </c>
      <c r="K132" s="30"/>
      <c r="L132" s="27"/>
    </row>
    <row r="133" spans="2:12" s="165" customFormat="1" ht="12.75" hidden="1" x14ac:dyDescent="0.2">
      <c r="B133" s="181" t="s">
        <v>371</v>
      </c>
      <c r="C133" s="65" t="s">
        <v>372</v>
      </c>
      <c r="D133" s="97">
        <v>0</v>
      </c>
      <c r="E133" s="67">
        <v>0</v>
      </c>
      <c r="F133" s="67"/>
      <c r="G133" s="67">
        <v>0</v>
      </c>
      <c r="H133" s="97">
        <f t="shared" si="6"/>
        <v>0</v>
      </c>
      <c r="I133" s="67">
        <v>0</v>
      </c>
      <c r="J133" s="177">
        <f t="shared" si="7"/>
        <v>0</v>
      </c>
      <c r="K133" s="30"/>
      <c r="L133" s="27"/>
    </row>
    <row r="134" spans="2:12" s="165" customFormat="1" ht="12.75" x14ac:dyDescent="0.2">
      <c r="B134" s="181" t="s">
        <v>51</v>
      </c>
      <c r="C134" s="65" t="s">
        <v>52</v>
      </c>
      <c r="D134" s="97">
        <v>0</v>
      </c>
      <c r="E134" s="67">
        <v>819835.74</v>
      </c>
      <c r="F134" s="67"/>
      <c r="G134" s="67">
        <v>-819836</v>
      </c>
      <c r="H134" s="97">
        <f t="shared" si="6"/>
        <v>-819836</v>
      </c>
      <c r="I134" s="67">
        <v>0</v>
      </c>
      <c r="J134" s="177">
        <f t="shared" si="7"/>
        <v>-819836</v>
      </c>
      <c r="K134" s="30"/>
      <c r="L134" s="27"/>
    </row>
    <row r="135" spans="2:12" s="165" customFormat="1" ht="12.75" hidden="1" x14ac:dyDescent="0.2">
      <c r="B135" s="181" t="s">
        <v>373</v>
      </c>
      <c r="C135" s="65" t="s">
        <v>374</v>
      </c>
      <c r="D135" s="97">
        <v>0</v>
      </c>
      <c r="E135" s="67">
        <v>0</v>
      </c>
      <c r="F135" s="67"/>
      <c r="G135" s="67">
        <v>0</v>
      </c>
      <c r="H135" s="97">
        <f t="shared" si="6"/>
        <v>0</v>
      </c>
      <c r="I135" s="67">
        <v>0</v>
      </c>
      <c r="J135" s="177">
        <f t="shared" si="7"/>
        <v>0</v>
      </c>
      <c r="K135" s="30"/>
      <c r="L135" s="27"/>
    </row>
    <row r="136" spans="2:12" s="165" customFormat="1" ht="12.75" hidden="1" x14ac:dyDescent="0.2">
      <c r="B136" s="181" t="s">
        <v>375</v>
      </c>
      <c r="C136" s="65" t="s">
        <v>376</v>
      </c>
      <c r="D136" s="97">
        <v>0</v>
      </c>
      <c r="E136" s="67">
        <v>0</v>
      </c>
      <c r="F136" s="67"/>
      <c r="G136" s="67">
        <v>0</v>
      </c>
      <c r="H136" s="97">
        <f t="shared" si="6"/>
        <v>0</v>
      </c>
      <c r="I136" s="67">
        <v>0</v>
      </c>
      <c r="J136" s="177">
        <f t="shared" si="7"/>
        <v>0</v>
      </c>
      <c r="K136" s="30"/>
      <c r="L136" s="27"/>
    </row>
    <row r="137" spans="2:12" s="165" customFormat="1" ht="12.75" hidden="1" x14ac:dyDescent="0.2">
      <c r="B137" s="181" t="s">
        <v>377</v>
      </c>
      <c r="C137" s="65" t="s">
        <v>378</v>
      </c>
      <c r="D137" s="97">
        <v>0</v>
      </c>
      <c r="E137" s="67">
        <v>0</v>
      </c>
      <c r="F137" s="67"/>
      <c r="G137" s="67">
        <v>0</v>
      </c>
      <c r="H137" s="97">
        <f t="shared" si="6"/>
        <v>0</v>
      </c>
      <c r="I137" s="67">
        <v>0</v>
      </c>
      <c r="J137" s="177">
        <f t="shared" si="7"/>
        <v>0</v>
      </c>
      <c r="K137" s="30"/>
      <c r="L137" s="27"/>
    </row>
    <row r="138" spans="2:12" s="165" customFormat="1" ht="12.75" hidden="1" x14ac:dyDescent="0.2">
      <c r="B138" s="181" t="s">
        <v>379</v>
      </c>
      <c r="C138" s="65" t="s">
        <v>380</v>
      </c>
      <c r="D138" s="97">
        <v>0</v>
      </c>
      <c r="E138" s="67">
        <v>0</v>
      </c>
      <c r="F138" s="67"/>
      <c r="G138" s="67">
        <v>0</v>
      </c>
      <c r="H138" s="97">
        <f t="shared" si="6"/>
        <v>0</v>
      </c>
      <c r="I138" s="67">
        <v>0</v>
      </c>
      <c r="J138" s="177">
        <f t="shared" si="7"/>
        <v>0</v>
      </c>
      <c r="K138" s="30"/>
      <c r="L138" s="27"/>
    </row>
    <row r="139" spans="2:12" s="165" customFormat="1" ht="12.75" hidden="1" x14ac:dyDescent="0.2">
      <c r="B139" s="181" t="s">
        <v>381</v>
      </c>
      <c r="C139" s="65" t="s">
        <v>465</v>
      </c>
      <c r="D139" s="97">
        <v>0</v>
      </c>
      <c r="E139" s="67">
        <v>0</v>
      </c>
      <c r="F139" s="67"/>
      <c r="G139" s="67">
        <v>0</v>
      </c>
      <c r="H139" s="97">
        <f t="shared" si="6"/>
        <v>0</v>
      </c>
      <c r="I139" s="67">
        <v>0</v>
      </c>
      <c r="J139" s="177">
        <f t="shared" si="7"/>
        <v>0</v>
      </c>
      <c r="K139" s="30"/>
      <c r="L139" s="27"/>
    </row>
    <row r="140" spans="2:12" s="165" customFormat="1" ht="12.75" hidden="1" x14ac:dyDescent="0.2">
      <c r="B140" s="181" t="s">
        <v>383</v>
      </c>
      <c r="C140" s="65" t="s">
        <v>187</v>
      </c>
      <c r="D140" s="97">
        <v>0</v>
      </c>
      <c r="E140" s="67">
        <v>0</v>
      </c>
      <c r="F140" s="67"/>
      <c r="G140" s="67">
        <v>0</v>
      </c>
      <c r="H140" s="97">
        <f t="shared" si="6"/>
        <v>0</v>
      </c>
      <c r="I140" s="67">
        <v>0</v>
      </c>
      <c r="J140" s="177">
        <f t="shared" si="7"/>
        <v>0</v>
      </c>
      <c r="K140" s="30"/>
      <c r="L140" s="27"/>
    </row>
    <row r="141" spans="2:12" s="165" customFormat="1" ht="12.75" hidden="1" x14ac:dyDescent="0.2">
      <c r="B141" s="181" t="s">
        <v>384</v>
      </c>
      <c r="C141" s="65" t="s">
        <v>466</v>
      </c>
      <c r="D141" s="97">
        <v>0</v>
      </c>
      <c r="E141" s="67">
        <v>0</v>
      </c>
      <c r="F141" s="67"/>
      <c r="G141" s="67">
        <v>0</v>
      </c>
      <c r="H141" s="97">
        <f t="shared" si="6"/>
        <v>0</v>
      </c>
      <c r="I141" s="67">
        <v>0</v>
      </c>
      <c r="J141" s="177">
        <f t="shared" si="7"/>
        <v>0</v>
      </c>
      <c r="K141" s="30"/>
      <c r="L141" s="27"/>
    </row>
    <row r="142" spans="2:12" s="165" customFormat="1" ht="12.75" hidden="1" x14ac:dyDescent="0.2">
      <c r="B142" s="181" t="s">
        <v>385</v>
      </c>
      <c r="C142" s="65" t="s">
        <v>53</v>
      </c>
      <c r="D142" s="97">
        <v>0</v>
      </c>
      <c r="E142" s="67">
        <v>0</v>
      </c>
      <c r="F142" s="67"/>
      <c r="G142" s="67">
        <v>0</v>
      </c>
      <c r="H142" s="97">
        <f t="shared" si="6"/>
        <v>0</v>
      </c>
      <c r="I142" s="67">
        <v>0</v>
      </c>
      <c r="J142" s="177">
        <f t="shared" si="7"/>
        <v>0</v>
      </c>
      <c r="K142" s="30"/>
      <c r="L142" s="27"/>
    </row>
    <row r="143" spans="2:12" s="165" customFormat="1" ht="12.75" hidden="1" x14ac:dyDescent="0.2">
      <c r="B143" s="181" t="s">
        <v>467</v>
      </c>
      <c r="C143" s="65" t="s">
        <v>468</v>
      </c>
      <c r="D143" s="97">
        <v>0</v>
      </c>
      <c r="E143" s="67">
        <v>0</v>
      </c>
      <c r="F143" s="67"/>
      <c r="G143" s="67">
        <v>0</v>
      </c>
      <c r="H143" s="97">
        <f t="shared" si="6"/>
        <v>0</v>
      </c>
      <c r="I143" s="67">
        <v>0</v>
      </c>
      <c r="J143" s="177">
        <f t="shared" si="7"/>
        <v>0</v>
      </c>
      <c r="K143" s="30"/>
      <c r="L143" s="27"/>
    </row>
    <row r="144" spans="2:12" s="165" customFormat="1" ht="12.75" hidden="1" x14ac:dyDescent="0.2">
      <c r="B144" s="181" t="s">
        <v>469</v>
      </c>
      <c r="C144" s="65" t="s">
        <v>468</v>
      </c>
      <c r="D144" s="97">
        <v>0</v>
      </c>
      <c r="E144" s="67">
        <v>0</v>
      </c>
      <c r="F144" s="67"/>
      <c r="G144" s="67">
        <v>0</v>
      </c>
      <c r="H144" s="97">
        <f t="shared" si="6"/>
        <v>0</v>
      </c>
      <c r="I144" s="67">
        <v>0</v>
      </c>
      <c r="J144" s="177">
        <f t="shared" si="7"/>
        <v>0</v>
      </c>
      <c r="K144" s="30"/>
      <c r="L144" s="27"/>
    </row>
    <row r="145" spans="2:12" s="165" customFormat="1" ht="12.75" hidden="1" x14ac:dyDescent="0.2">
      <c r="B145" s="181" t="s">
        <v>470</v>
      </c>
      <c r="C145" s="65" t="s">
        <v>468</v>
      </c>
      <c r="D145" s="97">
        <v>0</v>
      </c>
      <c r="E145" s="67">
        <v>0</v>
      </c>
      <c r="F145" s="67"/>
      <c r="G145" s="67">
        <v>0</v>
      </c>
      <c r="H145" s="97">
        <f t="shared" si="6"/>
        <v>0</v>
      </c>
      <c r="I145" s="67">
        <v>0</v>
      </c>
      <c r="J145" s="177">
        <f t="shared" si="7"/>
        <v>0</v>
      </c>
      <c r="K145" s="30"/>
      <c r="L145" s="27"/>
    </row>
    <row r="146" spans="2:12" s="165" customFormat="1" ht="12.75" hidden="1" x14ac:dyDescent="0.2">
      <c r="B146" s="181" t="s">
        <v>58</v>
      </c>
      <c r="C146" s="65" t="s">
        <v>59</v>
      </c>
      <c r="D146" s="97">
        <v>0</v>
      </c>
      <c r="E146" s="67">
        <v>0</v>
      </c>
      <c r="F146" s="67"/>
      <c r="G146" s="67">
        <v>0</v>
      </c>
      <c r="H146" s="97">
        <f t="shared" si="6"/>
        <v>0</v>
      </c>
      <c r="I146" s="67">
        <v>0</v>
      </c>
      <c r="J146" s="177">
        <f t="shared" si="7"/>
        <v>0</v>
      </c>
      <c r="K146" s="30"/>
      <c r="L146" s="27"/>
    </row>
    <row r="147" spans="2:12" s="165" customFormat="1" ht="12.75" hidden="1" x14ac:dyDescent="0.2">
      <c r="B147" s="181" t="s">
        <v>386</v>
      </c>
      <c r="C147" s="65" t="s">
        <v>348</v>
      </c>
      <c r="D147" s="97">
        <v>0</v>
      </c>
      <c r="E147" s="67">
        <v>0</v>
      </c>
      <c r="F147" s="67"/>
      <c r="G147" s="67">
        <v>0</v>
      </c>
      <c r="H147" s="97">
        <f t="shared" si="6"/>
        <v>0</v>
      </c>
      <c r="I147" s="67">
        <v>0</v>
      </c>
      <c r="J147" s="177">
        <f t="shared" si="7"/>
        <v>0</v>
      </c>
      <c r="K147" s="30"/>
      <c r="L147" s="27"/>
    </row>
    <row r="148" spans="2:12" s="165" customFormat="1" ht="12.75" hidden="1" x14ac:dyDescent="0.2">
      <c r="B148" s="181" t="s">
        <v>471</v>
      </c>
      <c r="C148" s="65" t="s">
        <v>472</v>
      </c>
      <c r="D148" s="97">
        <v>0</v>
      </c>
      <c r="E148" s="67">
        <v>0</v>
      </c>
      <c r="F148" s="67"/>
      <c r="G148" s="67">
        <v>0</v>
      </c>
      <c r="H148" s="97">
        <f t="shared" si="6"/>
        <v>0</v>
      </c>
      <c r="I148" s="67">
        <v>0</v>
      </c>
      <c r="J148" s="177">
        <f t="shared" si="7"/>
        <v>0</v>
      </c>
      <c r="K148" s="30"/>
      <c r="L148" s="27"/>
    </row>
    <row r="149" spans="2:12" s="165" customFormat="1" ht="12.75" hidden="1" x14ac:dyDescent="0.2">
      <c r="B149" s="181" t="s">
        <v>473</v>
      </c>
      <c r="C149" s="65" t="s">
        <v>474</v>
      </c>
      <c r="D149" s="97">
        <v>0</v>
      </c>
      <c r="E149" s="67">
        <v>0</v>
      </c>
      <c r="F149" s="67"/>
      <c r="G149" s="67">
        <v>0</v>
      </c>
      <c r="H149" s="97">
        <f t="shared" si="6"/>
        <v>0</v>
      </c>
      <c r="I149" s="67">
        <v>0</v>
      </c>
      <c r="J149" s="177">
        <f t="shared" si="7"/>
        <v>0</v>
      </c>
      <c r="K149" s="30"/>
      <c r="L149" s="27"/>
    </row>
    <row r="150" spans="2:12" s="165" customFormat="1" ht="12.75" hidden="1" x14ac:dyDescent="0.2">
      <c r="B150" s="181" t="s">
        <v>60</v>
      </c>
      <c r="C150" s="65" t="s">
        <v>61</v>
      </c>
      <c r="D150" s="97">
        <v>0</v>
      </c>
      <c r="E150" s="67">
        <v>0</v>
      </c>
      <c r="F150" s="67"/>
      <c r="G150" s="67">
        <v>0</v>
      </c>
      <c r="H150" s="97">
        <f t="shared" si="6"/>
        <v>0</v>
      </c>
      <c r="I150" s="67">
        <v>0</v>
      </c>
      <c r="J150" s="177">
        <f t="shared" si="7"/>
        <v>0</v>
      </c>
      <c r="K150" s="30"/>
      <c r="L150" s="27"/>
    </row>
    <row r="151" spans="2:12" s="165" customFormat="1" ht="12.75" hidden="1" x14ac:dyDescent="0.2">
      <c r="B151" s="181" t="s">
        <v>387</v>
      </c>
      <c r="C151" s="65" t="s">
        <v>388</v>
      </c>
      <c r="D151" s="97">
        <v>0</v>
      </c>
      <c r="E151" s="67">
        <v>0</v>
      </c>
      <c r="F151" s="67"/>
      <c r="G151" s="67">
        <v>0</v>
      </c>
      <c r="H151" s="97">
        <f t="shared" si="6"/>
        <v>0</v>
      </c>
      <c r="I151" s="67">
        <v>0</v>
      </c>
      <c r="J151" s="177">
        <f t="shared" si="7"/>
        <v>0</v>
      </c>
      <c r="K151" s="30"/>
      <c r="L151" s="27"/>
    </row>
    <row r="152" spans="2:12" s="165" customFormat="1" ht="12.75" hidden="1" x14ac:dyDescent="0.2">
      <c r="B152" s="181" t="s">
        <v>389</v>
      </c>
      <c r="C152" s="65" t="s">
        <v>390</v>
      </c>
      <c r="D152" s="97">
        <v>0</v>
      </c>
      <c r="E152" s="67">
        <v>0</v>
      </c>
      <c r="F152" s="67"/>
      <c r="G152" s="67">
        <v>0</v>
      </c>
      <c r="H152" s="97">
        <f t="shared" si="6"/>
        <v>0</v>
      </c>
      <c r="I152" s="67">
        <v>0</v>
      </c>
      <c r="J152" s="177">
        <f t="shared" si="7"/>
        <v>0</v>
      </c>
      <c r="K152" s="30"/>
      <c r="L152" s="27"/>
    </row>
    <row r="153" spans="2:12" s="165" customFormat="1" ht="12.75" hidden="1" x14ac:dyDescent="0.2">
      <c r="B153" s="181" t="s">
        <v>391</v>
      </c>
      <c r="C153" s="65" t="s">
        <v>392</v>
      </c>
      <c r="D153" s="97">
        <v>0</v>
      </c>
      <c r="E153" s="67">
        <v>0</v>
      </c>
      <c r="F153" s="67"/>
      <c r="G153" s="67">
        <v>0</v>
      </c>
      <c r="H153" s="97">
        <f t="shared" si="6"/>
        <v>0</v>
      </c>
      <c r="I153" s="67">
        <v>0</v>
      </c>
      <c r="J153" s="177">
        <f t="shared" si="7"/>
        <v>0</v>
      </c>
      <c r="K153" s="30"/>
      <c r="L153" s="27"/>
    </row>
    <row r="154" spans="2:12" s="165" customFormat="1" ht="12.75" hidden="1" x14ac:dyDescent="0.2">
      <c r="B154" s="181" t="s">
        <v>393</v>
      </c>
      <c r="C154" s="65" t="s">
        <v>394</v>
      </c>
      <c r="D154" s="97">
        <v>0</v>
      </c>
      <c r="E154" s="67">
        <v>0</v>
      </c>
      <c r="F154" s="67"/>
      <c r="G154" s="67">
        <v>0</v>
      </c>
      <c r="H154" s="97">
        <f t="shared" si="6"/>
        <v>0</v>
      </c>
      <c r="I154" s="67">
        <v>0</v>
      </c>
      <c r="J154" s="177">
        <f t="shared" si="7"/>
        <v>0</v>
      </c>
      <c r="K154" s="30"/>
      <c r="L154" s="27"/>
    </row>
    <row r="155" spans="2:12" s="165" customFormat="1" ht="12.75" hidden="1" x14ac:dyDescent="0.2">
      <c r="B155" s="181" t="s">
        <v>395</v>
      </c>
      <c r="C155" s="65" t="s">
        <v>396</v>
      </c>
      <c r="D155" s="97">
        <v>0</v>
      </c>
      <c r="E155" s="67">
        <v>0</v>
      </c>
      <c r="F155" s="67"/>
      <c r="G155" s="67">
        <v>0</v>
      </c>
      <c r="H155" s="97">
        <f t="shared" si="6"/>
        <v>0</v>
      </c>
      <c r="I155" s="67">
        <v>0</v>
      </c>
      <c r="J155" s="177">
        <f t="shared" si="7"/>
        <v>0</v>
      </c>
      <c r="K155" s="30"/>
      <c r="L155" s="27"/>
    </row>
    <row r="156" spans="2:12" s="165" customFormat="1" ht="12.75" hidden="1" x14ac:dyDescent="0.2">
      <c r="B156" s="181" t="s">
        <v>397</v>
      </c>
      <c r="C156" s="65" t="s">
        <v>398</v>
      </c>
      <c r="D156" s="97">
        <v>0</v>
      </c>
      <c r="E156" s="67">
        <v>0</v>
      </c>
      <c r="F156" s="67"/>
      <c r="G156" s="67">
        <v>0</v>
      </c>
      <c r="H156" s="97">
        <f t="shared" si="6"/>
        <v>0</v>
      </c>
      <c r="I156" s="67">
        <v>0</v>
      </c>
      <c r="J156" s="177">
        <f t="shared" si="7"/>
        <v>0</v>
      </c>
      <c r="K156" s="30"/>
      <c r="L156" s="27"/>
    </row>
    <row r="157" spans="2:12" s="165" customFormat="1" ht="12.75" hidden="1" x14ac:dyDescent="0.2">
      <c r="B157" s="181" t="s">
        <v>399</v>
      </c>
      <c r="C157" s="65" t="s">
        <v>400</v>
      </c>
      <c r="D157" s="97">
        <v>0</v>
      </c>
      <c r="E157" s="67">
        <v>0</v>
      </c>
      <c r="F157" s="67"/>
      <c r="G157" s="67">
        <v>0</v>
      </c>
      <c r="H157" s="97">
        <f t="shared" si="6"/>
        <v>0</v>
      </c>
      <c r="I157" s="67">
        <v>0</v>
      </c>
      <c r="J157" s="177">
        <f t="shared" si="7"/>
        <v>0</v>
      </c>
      <c r="K157" s="30"/>
      <c r="L157" s="27"/>
    </row>
    <row r="158" spans="2:12" s="165" customFormat="1" ht="12.75" hidden="1" x14ac:dyDescent="0.2">
      <c r="B158" s="181" t="s">
        <v>401</v>
      </c>
      <c r="C158" s="65" t="s">
        <v>402</v>
      </c>
      <c r="D158" s="97">
        <v>0</v>
      </c>
      <c r="E158" s="67">
        <v>0</v>
      </c>
      <c r="F158" s="67"/>
      <c r="G158" s="67">
        <v>0</v>
      </c>
      <c r="H158" s="97">
        <f t="shared" si="6"/>
        <v>0</v>
      </c>
      <c r="I158" s="67">
        <v>0</v>
      </c>
      <c r="J158" s="177">
        <f t="shared" si="7"/>
        <v>0</v>
      </c>
      <c r="K158" s="30"/>
      <c r="L158" s="27"/>
    </row>
    <row r="159" spans="2:12" s="165" customFormat="1" ht="12.75" hidden="1" x14ac:dyDescent="0.2">
      <c r="B159" s="181" t="s">
        <v>405</v>
      </c>
      <c r="C159" s="65" t="s">
        <v>475</v>
      </c>
      <c r="D159" s="97">
        <v>0</v>
      </c>
      <c r="E159" s="67">
        <v>0</v>
      </c>
      <c r="F159" s="67"/>
      <c r="G159" s="67">
        <v>0</v>
      </c>
      <c r="H159" s="97">
        <f t="shared" si="6"/>
        <v>0</v>
      </c>
      <c r="I159" s="67">
        <v>0</v>
      </c>
      <c r="J159" s="177">
        <f t="shared" si="7"/>
        <v>0</v>
      </c>
      <c r="K159" s="30"/>
      <c r="L159" s="27"/>
    </row>
    <row r="160" spans="2:12" s="165" customFormat="1" ht="12.75" hidden="1" x14ac:dyDescent="0.2">
      <c r="B160" s="181" t="s">
        <v>476</v>
      </c>
      <c r="C160" s="65" t="s">
        <v>477</v>
      </c>
      <c r="D160" s="97">
        <v>0</v>
      </c>
      <c r="E160" s="67">
        <v>0</v>
      </c>
      <c r="F160" s="67"/>
      <c r="G160" s="67">
        <v>0</v>
      </c>
      <c r="H160" s="97">
        <f t="shared" si="6"/>
        <v>0</v>
      </c>
      <c r="I160" s="67">
        <v>0</v>
      </c>
      <c r="J160" s="177">
        <f t="shared" si="7"/>
        <v>0</v>
      </c>
      <c r="K160" s="30"/>
      <c r="L160" s="27"/>
    </row>
    <row r="161" spans="2:12" s="165" customFormat="1" ht="12.75" hidden="1" x14ac:dyDescent="0.2">
      <c r="B161" s="181" t="s">
        <v>407</v>
      </c>
      <c r="C161" s="65" t="s">
        <v>478</v>
      </c>
      <c r="D161" s="97">
        <v>0</v>
      </c>
      <c r="E161" s="67">
        <v>0</v>
      </c>
      <c r="F161" s="67"/>
      <c r="G161" s="67">
        <v>0</v>
      </c>
      <c r="H161" s="97">
        <f t="shared" si="6"/>
        <v>0</v>
      </c>
      <c r="I161" s="67">
        <v>0</v>
      </c>
      <c r="J161" s="177">
        <f t="shared" si="7"/>
        <v>0</v>
      </c>
      <c r="K161" s="30"/>
      <c r="L161" s="27"/>
    </row>
    <row r="162" spans="2:12" s="165" customFormat="1" ht="12.75" hidden="1" x14ac:dyDescent="0.2">
      <c r="B162" s="181" t="s">
        <v>479</v>
      </c>
      <c r="C162" s="65" t="s">
        <v>480</v>
      </c>
      <c r="D162" s="97">
        <v>0</v>
      </c>
      <c r="E162" s="67">
        <v>0</v>
      </c>
      <c r="F162" s="67"/>
      <c r="G162" s="67">
        <v>0</v>
      </c>
      <c r="H162" s="97">
        <f t="shared" si="6"/>
        <v>0</v>
      </c>
      <c r="I162" s="67">
        <v>0</v>
      </c>
      <c r="J162" s="177">
        <f t="shared" si="7"/>
        <v>0</v>
      </c>
      <c r="K162" s="30"/>
      <c r="L162" s="27"/>
    </row>
    <row r="163" spans="2:12" s="165" customFormat="1" ht="12.75" hidden="1" x14ac:dyDescent="0.2">
      <c r="B163" s="181" t="s">
        <v>481</v>
      </c>
      <c r="C163" s="65" t="s">
        <v>482</v>
      </c>
      <c r="D163" s="97">
        <v>0</v>
      </c>
      <c r="E163" s="67">
        <v>0</v>
      </c>
      <c r="F163" s="67"/>
      <c r="G163" s="67">
        <v>0</v>
      </c>
      <c r="H163" s="97">
        <f t="shared" si="6"/>
        <v>0</v>
      </c>
      <c r="I163" s="67">
        <v>0</v>
      </c>
      <c r="J163" s="177">
        <f t="shared" si="7"/>
        <v>0</v>
      </c>
      <c r="K163" s="30"/>
      <c r="L163" s="27"/>
    </row>
    <row r="164" spans="2:12" s="165" customFormat="1" ht="12.75" x14ac:dyDescent="0.2">
      <c r="B164" s="181" t="s">
        <v>12</v>
      </c>
      <c r="C164" s="65" t="s">
        <v>192</v>
      </c>
      <c r="D164" s="97">
        <v>0</v>
      </c>
      <c r="E164" s="67">
        <v>591703.18999999994</v>
      </c>
      <c r="F164" s="67"/>
      <c r="G164" s="67">
        <v>-591703</v>
      </c>
      <c r="H164" s="97">
        <f t="shared" si="6"/>
        <v>-591703</v>
      </c>
      <c r="I164" s="67">
        <v>0</v>
      </c>
      <c r="J164" s="177">
        <f t="shared" si="7"/>
        <v>-591703</v>
      </c>
      <c r="K164" s="30"/>
      <c r="L164" s="27"/>
    </row>
    <row r="165" spans="2:12" s="165" customFormat="1" ht="12.75" x14ac:dyDescent="0.2">
      <c r="B165" s="181" t="s">
        <v>13</v>
      </c>
      <c r="C165" s="65" t="s">
        <v>189</v>
      </c>
      <c r="D165" s="97">
        <v>0</v>
      </c>
      <c r="E165" s="67">
        <v>318609.40999999997</v>
      </c>
      <c r="F165" s="67"/>
      <c r="G165" s="67">
        <v>-318609</v>
      </c>
      <c r="H165" s="97">
        <f t="shared" si="6"/>
        <v>-318609</v>
      </c>
      <c r="I165" s="67">
        <v>0</v>
      </c>
      <c r="J165" s="177">
        <f t="shared" si="7"/>
        <v>-318609</v>
      </c>
      <c r="K165" s="30"/>
      <c r="L165" s="27"/>
    </row>
    <row r="166" spans="2:12" s="165" customFormat="1" ht="12.75" x14ac:dyDescent="0.2">
      <c r="B166" s="181" t="s">
        <v>14</v>
      </c>
      <c r="C166" s="65" t="s">
        <v>193</v>
      </c>
      <c r="D166" s="97">
        <v>0</v>
      </c>
      <c r="E166" s="67">
        <v>465955.63</v>
      </c>
      <c r="F166" s="67"/>
      <c r="G166" s="67">
        <v>-465955</v>
      </c>
      <c r="H166" s="97">
        <f t="shared" si="6"/>
        <v>-465955</v>
      </c>
      <c r="I166" s="67">
        <v>0</v>
      </c>
      <c r="J166" s="177">
        <f t="shared" si="7"/>
        <v>-465955</v>
      </c>
      <c r="K166" s="30"/>
      <c r="L166" s="27"/>
    </row>
    <row r="167" spans="2:12" s="165" customFormat="1" ht="12.75" x14ac:dyDescent="0.2">
      <c r="B167" s="181" t="s">
        <v>15</v>
      </c>
      <c r="C167" s="65" t="s">
        <v>194</v>
      </c>
      <c r="D167" s="97">
        <v>0</v>
      </c>
      <c r="E167" s="67">
        <v>185708.26</v>
      </c>
      <c r="F167" s="67"/>
      <c r="G167" s="67">
        <v>-185708</v>
      </c>
      <c r="H167" s="97">
        <f t="shared" si="6"/>
        <v>-185708</v>
      </c>
      <c r="I167" s="67">
        <v>0</v>
      </c>
      <c r="J167" s="177">
        <f t="shared" si="7"/>
        <v>-185708</v>
      </c>
      <c r="K167" s="30"/>
      <c r="L167" s="27"/>
    </row>
    <row r="168" spans="2:12" s="165" customFormat="1" ht="12.75" x14ac:dyDescent="0.2">
      <c r="B168" s="181" t="s">
        <v>16</v>
      </c>
      <c r="C168" s="65" t="s">
        <v>195</v>
      </c>
      <c r="D168" s="97">
        <v>0</v>
      </c>
      <c r="E168" s="67">
        <v>374160.17</v>
      </c>
      <c r="F168" s="67"/>
      <c r="G168" s="67">
        <v>-374160</v>
      </c>
      <c r="H168" s="97">
        <f t="shared" si="6"/>
        <v>-374160</v>
      </c>
      <c r="I168" s="67">
        <v>0</v>
      </c>
      <c r="J168" s="177">
        <f t="shared" si="7"/>
        <v>-374160</v>
      </c>
      <c r="K168" s="30"/>
      <c r="L168" s="27"/>
    </row>
    <row r="169" spans="2:12" s="165" customFormat="1" ht="12.75" x14ac:dyDescent="0.2">
      <c r="B169" s="181" t="s">
        <v>17</v>
      </c>
      <c r="C169" s="65" t="s">
        <v>54</v>
      </c>
      <c r="D169" s="97">
        <v>0</v>
      </c>
      <c r="E169" s="67">
        <v>598554.5</v>
      </c>
      <c r="F169" s="67"/>
      <c r="G169" s="67">
        <v>-598554</v>
      </c>
      <c r="H169" s="97">
        <f t="shared" si="6"/>
        <v>-598554</v>
      </c>
      <c r="I169" s="67">
        <v>0</v>
      </c>
      <c r="J169" s="177">
        <f t="shared" si="7"/>
        <v>-598554</v>
      </c>
      <c r="K169" s="30"/>
      <c r="L169" s="27"/>
    </row>
    <row r="170" spans="2:12" s="165" customFormat="1" ht="12.75" x14ac:dyDescent="0.2">
      <c r="B170" s="181" t="s">
        <v>18</v>
      </c>
      <c r="C170" s="65" t="s">
        <v>190</v>
      </c>
      <c r="D170" s="97">
        <v>0</v>
      </c>
      <c r="E170" s="67">
        <v>66901.56</v>
      </c>
      <c r="F170" s="67"/>
      <c r="G170" s="67">
        <v>-66902</v>
      </c>
      <c r="H170" s="97">
        <f t="shared" si="6"/>
        <v>-66902</v>
      </c>
      <c r="I170" s="67">
        <v>0</v>
      </c>
      <c r="J170" s="177">
        <f t="shared" si="7"/>
        <v>-66902</v>
      </c>
      <c r="K170" s="30"/>
      <c r="L170" s="27"/>
    </row>
    <row r="171" spans="2:12" s="165" customFormat="1" ht="12.75" x14ac:dyDescent="0.2">
      <c r="B171" s="181" t="s">
        <v>19</v>
      </c>
      <c r="C171" s="65" t="s">
        <v>196</v>
      </c>
      <c r="D171" s="97">
        <v>0</v>
      </c>
      <c r="E171" s="67">
        <v>4347.0600000000004</v>
      </c>
      <c r="F171" s="67"/>
      <c r="G171" s="67">
        <v>-4347</v>
      </c>
      <c r="H171" s="97">
        <f t="shared" si="6"/>
        <v>-4347</v>
      </c>
      <c r="I171" s="67">
        <v>0</v>
      </c>
      <c r="J171" s="177">
        <f t="shared" si="7"/>
        <v>-4347</v>
      </c>
      <c r="K171" s="30"/>
      <c r="L171" s="27"/>
    </row>
    <row r="172" spans="2:12" s="165" customFormat="1" ht="12.75" x14ac:dyDescent="0.2">
      <c r="B172" s="181" t="s">
        <v>20</v>
      </c>
      <c r="C172" s="65" t="s">
        <v>197</v>
      </c>
      <c r="D172" s="97">
        <v>0</v>
      </c>
      <c r="E172" s="67">
        <v>1670540.86</v>
      </c>
      <c r="F172" s="67"/>
      <c r="G172" s="67">
        <v>-1670541</v>
      </c>
      <c r="H172" s="97">
        <f t="shared" si="6"/>
        <v>-1670541</v>
      </c>
      <c r="I172" s="67">
        <v>0</v>
      </c>
      <c r="J172" s="177">
        <f t="shared" si="7"/>
        <v>-1670541</v>
      </c>
      <c r="K172" s="30"/>
      <c r="L172" s="27"/>
    </row>
    <row r="173" spans="2:12" s="165" customFormat="1" ht="12.75" x14ac:dyDescent="0.2">
      <c r="B173" s="181" t="s">
        <v>21</v>
      </c>
      <c r="C173" s="65" t="s">
        <v>198</v>
      </c>
      <c r="D173" s="97">
        <v>0</v>
      </c>
      <c r="E173" s="67">
        <v>1121557.44</v>
      </c>
      <c r="F173" s="67"/>
      <c r="G173" s="67">
        <v>-1121557</v>
      </c>
      <c r="H173" s="97">
        <f t="shared" si="6"/>
        <v>-1121557</v>
      </c>
      <c r="I173" s="67">
        <v>0</v>
      </c>
      <c r="J173" s="177">
        <f t="shared" si="7"/>
        <v>-1121557</v>
      </c>
      <c r="K173" s="30"/>
      <c r="L173" s="27"/>
    </row>
    <row r="174" spans="2:12" s="165" customFormat="1" ht="12.75" x14ac:dyDescent="0.2">
      <c r="B174" s="181" t="s">
        <v>22</v>
      </c>
      <c r="C174" s="65" t="s">
        <v>149</v>
      </c>
      <c r="D174" s="97">
        <v>0</v>
      </c>
      <c r="E174" s="67">
        <v>-233898.7</v>
      </c>
      <c r="F174" s="67"/>
      <c r="G174" s="67">
        <v>233899</v>
      </c>
      <c r="H174" s="97">
        <f t="shared" si="6"/>
        <v>233899</v>
      </c>
      <c r="I174" s="67">
        <v>0</v>
      </c>
      <c r="J174" s="177">
        <f t="shared" si="7"/>
        <v>233899</v>
      </c>
      <c r="K174" s="30"/>
      <c r="L174" s="27"/>
    </row>
    <row r="175" spans="2:12" s="165" customFormat="1" ht="12.75" x14ac:dyDescent="0.2">
      <c r="B175" s="181" t="s">
        <v>24</v>
      </c>
      <c r="C175" s="65" t="s">
        <v>62</v>
      </c>
      <c r="D175" s="97">
        <v>0</v>
      </c>
      <c r="E175" s="67">
        <v>-48491.9</v>
      </c>
      <c r="F175" s="67"/>
      <c r="G175" s="67">
        <v>48492</v>
      </c>
      <c r="H175" s="97">
        <f t="shared" si="6"/>
        <v>48492</v>
      </c>
      <c r="I175" s="67">
        <v>0</v>
      </c>
      <c r="J175" s="177">
        <f t="shared" si="7"/>
        <v>48492</v>
      </c>
      <c r="K175" s="30"/>
      <c r="L175" s="27"/>
    </row>
    <row r="176" spans="2:12" s="165" customFormat="1" ht="12.75" x14ac:dyDescent="0.2">
      <c r="B176" s="181" t="s">
        <v>78</v>
      </c>
      <c r="C176" s="65" t="s">
        <v>150</v>
      </c>
      <c r="D176" s="97">
        <v>0</v>
      </c>
      <c r="E176" s="67">
        <v>170135.7</v>
      </c>
      <c r="F176" s="67"/>
      <c r="G176" s="67">
        <v>-170136</v>
      </c>
      <c r="H176" s="97">
        <f t="shared" si="6"/>
        <v>-170136</v>
      </c>
      <c r="I176" s="67">
        <v>0</v>
      </c>
      <c r="J176" s="177">
        <f t="shared" si="7"/>
        <v>-170136</v>
      </c>
      <c r="K176" s="30"/>
      <c r="L176" s="27"/>
    </row>
    <row r="177" spans="2:12" s="165" customFormat="1" ht="12.75" x14ac:dyDescent="0.2">
      <c r="B177" s="181" t="s">
        <v>147</v>
      </c>
      <c r="C177" s="65" t="s">
        <v>151</v>
      </c>
      <c r="D177" s="97">
        <v>0</v>
      </c>
      <c r="E177" s="67">
        <v>641826</v>
      </c>
      <c r="F177" s="67"/>
      <c r="G177" s="67">
        <v>-641826</v>
      </c>
      <c r="H177" s="97">
        <f t="shared" si="6"/>
        <v>-641826</v>
      </c>
      <c r="I177" s="67">
        <v>0</v>
      </c>
      <c r="J177" s="177">
        <f t="shared" si="7"/>
        <v>-641826</v>
      </c>
      <c r="K177" s="30"/>
      <c r="L177" s="27"/>
    </row>
    <row r="178" spans="2:12" s="165" customFormat="1" ht="12.75" x14ac:dyDescent="0.2">
      <c r="B178" s="181" t="s">
        <v>152</v>
      </c>
      <c r="C178" s="65" t="s">
        <v>153</v>
      </c>
      <c r="D178" s="97">
        <v>0</v>
      </c>
      <c r="E178" s="67">
        <v>899742.3</v>
      </c>
      <c r="F178" s="67"/>
      <c r="G178" s="67">
        <v>-899742</v>
      </c>
      <c r="H178" s="97">
        <f t="shared" si="6"/>
        <v>-899742</v>
      </c>
      <c r="I178" s="67">
        <v>0</v>
      </c>
      <c r="J178" s="177">
        <f t="shared" si="7"/>
        <v>-899742</v>
      </c>
      <c r="K178" s="30"/>
      <c r="L178" s="27"/>
    </row>
    <row r="179" spans="2:12" s="165" customFormat="1" ht="12.75" x14ac:dyDescent="0.2">
      <c r="B179" s="181" t="s">
        <v>222</v>
      </c>
      <c r="C179" s="65" t="s">
        <v>505</v>
      </c>
      <c r="D179" s="97">
        <v>0</v>
      </c>
      <c r="E179" s="67">
        <v>1923850</v>
      </c>
      <c r="F179" s="67"/>
      <c r="G179" s="67">
        <v>-563850</v>
      </c>
      <c r="H179" s="97">
        <f t="shared" si="6"/>
        <v>-563850</v>
      </c>
      <c r="I179" s="67">
        <v>1360000</v>
      </c>
      <c r="J179" s="177">
        <f t="shared" si="7"/>
        <v>-1923850</v>
      </c>
      <c r="K179" s="30"/>
      <c r="L179" s="27"/>
    </row>
    <row r="180" spans="2:12" s="165" customFormat="1" ht="12.75" x14ac:dyDescent="0.2">
      <c r="B180" s="181" t="s">
        <v>199</v>
      </c>
      <c r="C180" s="65" t="s">
        <v>200</v>
      </c>
      <c r="D180" s="97">
        <v>0</v>
      </c>
      <c r="E180" s="67">
        <v>0</v>
      </c>
      <c r="F180" s="67"/>
      <c r="G180" s="67">
        <v>0</v>
      </c>
      <c r="H180" s="97">
        <f t="shared" si="6"/>
        <v>0</v>
      </c>
      <c r="I180" s="67">
        <v>0</v>
      </c>
      <c r="J180" s="177">
        <f t="shared" si="7"/>
        <v>0</v>
      </c>
      <c r="K180" s="30"/>
      <c r="L180" s="27"/>
    </row>
    <row r="181" spans="2:12" s="165" customFormat="1" ht="12.75" x14ac:dyDescent="0.2">
      <c r="B181" s="181" t="s">
        <v>486</v>
      </c>
      <c r="C181" s="65" t="s">
        <v>487</v>
      </c>
      <c r="D181" s="97">
        <v>0</v>
      </c>
      <c r="E181" s="67">
        <v>0</v>
      </c>
      <c r="F181" s="67"/>
      <c r="G181" s="67">
        <v>0</v>
      </c>
      <c r="H181" s="97">
        <f t="shared" si="6"/>
        <v>0</v>
      </c>
      <c r="I181" s="67">
        <v>0</v>
      </c>
      <c r="J181" s="177">
        <f t="shared" si="7"/>
        <v>0</v>
      </c>
      <c r="K181" s="30"/>
      <c r="L181" s="27"/>
    </row>
    <row r="182" spans="2:12" s="165" customFormat="1" ht="12.75" hidden="1" x14ac:dyDescent="0.2">
      <c r="B182" s="181" t="s">
        <v>63</v>
      </c>
      <c r="C182" s="65" t="s">
        <v>64</v>
      </c>
      <c r="D182" s="97">
        <v>0</v>
      </c>
      <c r="E182" s="67">
        <v>0</v>
      </c>
      <c r="F182" s="67">
        <v>0</v>
      </c>
      <c r="G182" s="67">
        <v>0</v>
      </c>
      <c r="H182" s="97">
        <f t="shared" si="6"/>
        <v>0</v>
      </c>
      <c r="I182" s="67">
        <v>0</v>
      </c>
      <c r="J182" s="177">
        <f t="shared" si="7"/>
        <v>0</v>
      </c>
      <c r="K182" s="30"/>
      <c r="L182" s="27"/>
    </row>
    <row r="183" spans="2:12" s="165" customFormat="1" ht="12.75" hidden="1" x14ac:dyDescent="0.2">
      <c r="B183" s="181" t="s">
        <v>428</v>
      </c>
      <c r="C183" s="65" t="s">
        <v>488</v>
      </c>
      <c r="D183" s="97">
        <v>0</v>
      </c>
      <c r="E183" s="67">
        <v>0</v>
      </c>
      <c r="F183" s="67">
        <v>0</v>
      </c>
      <c r="G183" s="67">
        <v>0</v>
      </c>
      <c r="H183" s="97">
        <f t="shared" ref="H183:H200" si="8">F183+G183</f>
        <v>0</v>
      </c>
      <c r="I183" s="67">
        <v>0</v>
      </c>
      <c r="J183" s="177">
        <f t="shared" ref="J183:J200" si="9">H183-I183</f>
        <v>0</v>
      </c>
      <c r="K183" s="30"/>
      <c r="L183" s="27"/>
    </row>
    <row r="184" spans="2:12" s="165" customFormat="1" ht="12.75" hidden="1" x14ac:dyDescent="0.2">
      <c r="B184" s="181" t="s">
        <v>430</v>
      </c>
      <c r="C184" s="65" t="s">
        <v>489</v>
      </c>
      <c r="D184" s="97">
        <v>0</v>
      </c>
      <c r="E184" s="67">
        <v>0</v>
      </c>
      <c r="F184" s="67">
        <v>0</v>
      </c>
      <c r="G184" s="67">
        <v>0</v>
      </c>
      <c r="H184" s="97">
        <f t="shared" si="8"/>
        <v>0</v>
      </c>
      <c r="I184" s="67">
        <v>0</v>
      </c>
      <c r="J184" s="177">
        <f t="shared" si="9"/>
        <v>0</v>
      </c>
      <c r="K184" s="30"/>
      <c r="L184" s="27"/>
    </row>
    <row r="185" spans="2:12" s="165" customFormat="1" ht="12.75" hidden="1" x14ac:dyDescent="0.2">
      <c r="B185" s="181" t="s">
        <v>432</v>
      </c>
      <c r="C185" s="65" t="s">
        <v>490</v>
      </c>
      <c r="D185" s="97">
        <v>0</v>
      </c>
      <c r="E185" s="67">
        <v>0</v>
      </c>
      <c r="F185" s="67">
        <v>0</v>
      </c>
      <c r="G185" s="67">
        <v>0</v>
      </c>
      <c r="H185" s="97">
        <f t="shared" si="8"/>
        <v>0</v>
      </c>
      <c r="I185" s="67">
        <v>0</v>
      </c>
      <c r="J185" s="177">
        <f t="shared" si="9"/>
        <v>0</v>
      </c>
      <c r="K185" s="30"/>
      <c r="L185" s="27"/>
    </row>
    <row r="186" spans="2:12" s="165" customFormat="1" ht="12.75" hidden="1" x14ac:dyDescent="0.2">
      <c r="B186" s="181" t="s">
        <v>434</v>
      </c>
      <c r="C186" s="65" t="s">
        <v>491</v>
      </c>
      <c r="D186" s="97">
        <v>0</v>
      </c>
      <c r="E186" s="67">
        <v>0</v>
      </c>
      <c r="F186" s="67">
        <v>0</v>
      </c>
      <c r="G186" s="67">
        <v>0</v>
      </c>
      <c r="H186" s="97">
        <f t="shared" si="8"/>
        <v>0</v>
      </c>
      <c r="I186" s="67">
        <v>0</v>
      </c>
      <c r="J186" s="177">
        <f t="shared" si="9"/>
        <v>0</v>
      </c>
      <c r="K186" s="30"/>
      <c r="L186" s="27"/>
    </row>
    <row r="187" spans="2:12" s="165" customFormat="1" ht="12.75" hidden="1" x14ac:dyDescent="0.2">
      <c r="B187" s="181" t="s">
        <v>435</v>
      </c>
      <c r="C187" s="65" t="s">
        <v>436</v>
      </c>
      <c r="D187" s="97">
        <v>0</v>
      </c>
      <c r="E187" s="67">
        <v>0</v>
      </c>
      <c r="F187" s="67">
        <v>0</v>
      </c>
      <c r="G187" s="67">
        <v>0</v>
      </c>
      <c r="H187" s="97">
        <f t="shared" si="8"/>
        <v>0</v>
      </c>
      <c r="I187" s="67">
        <v>0</v>
      </c>
      <c r="J187" s="177">
        <f t="shared" si="9"/>
        <v>0</v>
      </c>
      <c r="K187" s="30"/>
      <c r="L187" s="27"/>
    </row>
    <row r="188" spans="2:12" s="165" customFormat="1" ht="12.75" hidden="1" x14ac:dyDescent="0.2">
      <c r="B188" s="181" t="s">
        <v>437</v>
      </c>
      <c r="C188" s="65" t="s">
        <v>438</v>
      </c>
      <c r="D188" s="97">
        <v>0</v>
      </c>
      <c r="E188" s="67">
        <v>0</v>
      </c>
      <c r="F188" s="67">
        <v>0</v>
      </c>
      <c r="G188" s="67">
        <v>0</v>
      </c>
      <c r="H188" s="97">
        <f t="shared" si="8"/>
        <v>0</v>
      </c>
      <c r="I188" s="67">
        <v>0</v>
      </c>
      <c r="J188" s="177">
        <f t="shared" si="9"/>
        <v>0</v>
      </c>
      <c r="K188" s="30"/>
      <c r="L188" s="27"/>
    </row>
    <row r="189" spans="2:12" s="98" customFormat="1" ht="12.75" hidden="1" x14ac:dyDescent="0.2">
      <c r="B189" s="139" t="s">
        <v>492</v>
      </c>
      <c r="C189" s="116" t="s">
        <v>493</v>
      </c>
      <c r="D189" s="110">
        <v>0</v>
      </c>
      <c r="E189" s="117">
        <v>0</v>
      </c>
      <c r="F189" s="178">
        <v>0</v>
      </c>
      <c r="G189" s="178">
        <v>0</v>
      </c>
      <c r="H189" s="97">
        <f t="shared" si="8"/>
        <v>0</v>
      </c>
      <c r="I189" s="117">
        <v>0</v>
      </c>
      <c r="J189" s="177">
        <f t="shared" si="9"/>
        <v>0</v>
      </c>
      <c r="K189" s="30"/>
      <c r="L189" s="27"/>
    </row>
    <row r="190" spans="2:12" s="98" customFormat="1" ht="12.75" hidden="1" x14ac:dyDescent="0.2">
      <c r="B190" s="139" t="s">
        <v>439</v>
      </c>
      <c r="C190" s="116" t="s">
        <v>440</v>
      </c>
      <c r="D190" s="110">
        <v>0</v>
      </c>
      <c r="E190" s="117">
        <v>0</v>
      </c>
      <c r="F190" s="178">
        <v>0</v>
      </c>
      <c r="G190" s="178">
        <v>0</v>
      </c>
      <c r="H190" s="97">
        <f t="shared" si="8"/>
        <v>0</v>
      </c>
      <c r="I190" s="117">
        <v>0</v>
      </c>
      <c r="J190" s="177">
        <f t="shared" si="9"/>
        <v>0</v>
      </c>
      <c r="K190" s="30"/>
      <c r="L190" s="27"/>
    </row>
    <row r="191" spans="2:12" s="98" customFormat="1" ht="12.75" hidden="1" x14ac:dyDescent="0.2">
      <c r="B191" s="139" t="s">
        <v>441</v>
      </c>
      <c r="C191" s="116" t="s">
        <v>442</v>
      </c>
      <c r="D191" s="110">
        <v>0</v>
      </c>
      <c r="E191" s="117">
        <v>0</v>
      </c>
      <c r="F191" s="178">
        <v>0</v>
      </c>
      <c r="G191" s="178">
        <v>0</v>
      </c>
      <c r="H191" s="97">
        <f t="shared" si="8"/>
        <v>0</v>
      </c>
      <c r="I191" s="117">
        <v>0</v>
      </c>
      <c r="J191" s="177">
        <f t="shared" si="9"/>
        <v>0</v>
      </c>
      <c r="K191" s="30"/>
      <c r="L191" s="27"/>
    </row>
    <row r="192" spans="2:12" s="98" customFormat="1" ht="12.75" hidden="1" x14ac:dyDescent="0.2">
      <c r="B192" s="139" t="s">
        <v>494</v>
      </c>
      <c r="C192" s="116" t="s">
        <v>495</v>
      </c>
      <c r="D192" s="110">
        <v>0</v>
      </c>
      <c r="E192" s="117">
        <v>0</v>
      </c>
      <c r="F192" s="178">
        <v>0</v>
      </c>
      <c r="G192" s="178">
        <v>0</v>
      </c>
      <c r="H192" s="97">
        <f t="shared" si="8"/>
        <v>0</v>
      </c>
      <c r="I192" s="117">
        <v>0</v>
      </c>
      <c r="J192" s="177">
        <f t="shared" si="9"/>
        <v>0</v>
      </c>
      <c r="K192" s="30"/>
      <c r="L192" s="27"/>
    </row>
    <row r="193" spans="2:12" s="98" customFormat="1" ht="12.75" hidden="1" x14ac:dyDescent="0.2">
      <c r="B193" s="139" t="s">
        <v>496</v>
      </c>
      <c r="C193" s="116" t="s">
        <v>497</v>
      </c>
      <c r="D193" s="110">
        <v>0</v>
      </c>
      <c r="E193" s="117">
        <v>0</v>
      </c>
      <c r="F193" s="178">
        <v>0</v>
      </c>
      <c r="G193" s="178">
        <v>0</v>
      </c>
      <c r="H193" s="97">
        <f t="shared" si="8"/>
        <v>0</v>
      </c>
      <c r="I193" s="117">
        <v>0</v>
      </c>
      <c r="J193" s="177">
        <f t="shared" si="9"/>
        <v>0</v>
      </c>
      <c r="K193" s="30"/>
      <c r="L193" s="27"/>
    </row>
    <row r="194" spans="2:12" s="98" customFormat="1" ht="12.75" hidden="1" x14ac:dyDescent="0.2">
      <c r="B194" s="139" t="s">
        <v>443</v>
      </c>
      <c r="C194" s="116" t="s">
        <v>498</v>
      </c>
      <c r="D194" s="110">
        <v>0</v>
      </c>
      <c r="E194" s="117">
        <v>0</v>
      </c>
      <c r="F194" s="178">
        <v>0</v>
      </c>
      <c r="G194" s="178">
        <v>0</v>
      </c>
      <c r="H194" s="97">
        <f t="shared" si="8"/>
        <v>0</v>
      </c>
      <c r="I194" s="117">
        <v>0</v>
      </c>
      <c r="J194" s="177">
        <f t="shared" si="9"/>
        <v>0</v>
      </c>
      <c r="K194" s="30"/>
      <c r="L194" s="27"/>
    </row>
    <row r="195" spans="2:12" s="98" customFormat="1" ht="12.75" hidden="1" x14ac:dyDescent="0.2">
      <c r="B195" s="139" t="s">
        <v>445</v>
      </c>
      <c r="C195" s="116" t="s">
        <v>446</v>
      </c>
      <c r="D195" s="110">
        <v>0</v>
      </c>
      <c r="E195" s="117">
        <v>0</v>
      </c>
      <c r="F195" s="178">
        <v>0</v>
      </c>
      <c r="G195" s="178">
        <v>0</v>
      </c>
      <c r="H195" s="97">
        <f t="shared" si="8"/>
        <v>0</v>
      </c>
      <c r="I195" s="117">
        <v>0</v>
      </c>
      <c r="J195" s="177">
        <f t="shared" si="9"/>
        <v>0</v>
      </c>
      <c r="K195" s="30"/>
      <c r="L195" s="27"/>
    </row>
    <row r="196" spans="2:12" s="98" customFormat="1" ht="12.75" hidden="1" x14ac:dyDescent="0.2">
      <c r="B196" s="139" t="s">
        <v>449</v>
      </c>
      <c r="C196" s="116" t="s">
        <v>499</v>
      </c>
      <c r="D196" s="110">
        <v>0</v>
      </c>
      <c r="E196" s="117">
        <v>0</v>
      </c>
      <c r="F196" s="178">
        <v>0</v>
      </c>
      <c r="G196" s="178">
        <v>0</v>
      </c>
      <c r="H196" s="97">
        <f t="shared" si="8"/>
        <v>0</v>
      </c>
      <c r="I196" s="117">
        <v>0</v>
      </c>
      <c r="J196" s="177">
        <f t="shared" si="9"/>
        <v>0</v>
      </c>
      <c r="K196" s="30"/>
      <c r="L196" s="27"/>
    </row>
    <row r="197" spans="2:12" s="98" customFormat="1" ht="12.75" hidden="1" x14ac:dyDescent="0.2">
      <c r="B197" s="139" t="s">
        <v>500</v>
      </c>
      <c r="C197" s="116" t="s">
        <v>501</v>
      </c>
      <c r="D197" s="110">
        <v>0</v>
      </c>
      <c r="E197" s="117">
        <v>0</v>
      </c>
      <c r="F197" s="178">
        <v>0</v>
      </c>
      <c r="G197" s="178">
        <v>0</v>
      </c>
      <c r="H197" s="97">
        <f t="shared" si="8"/>
        <v>0</v>
      </c>
      <c r="I197" s="117">
        <v>0</v>
      </c>
      <c r="J197" s="177">
        <f t="shared" si="9"/>
        <v>0</v>
      </c>
      <c r="K197" s="30"/>
      <c r="L197" s="27"/>
    </row>
    <row r="198" spans="2:12" s="98" customFormat="1" ht="12.75" hidden="1" x14ac:dyDescent="0.2">
      <c r="B198" s="139" t="s">
        <v>502</v>
      </c>
      <c r="C198" s="116" t="s">
        <v>503</v>
      </c>
      <c r="D198" s="110">
        <v>0</v>
      </c>
      <c r="E198" s="117">
        <v>0</v>
      </c>
      <c r="F198" s="178">
        <v>0</v>
      </c>
      <c r="G198" s="178">
        <v>0</v>
      </c>
      <c r="H198" s="97">
        <f t="shared" si="8"/>
        <v>0</v>
      </c>
      <c r="I198" s="117">
        <v>0</v>
      </c>
      <c r="J198" s="177">
        <f t="shared" si="9"/>
        <v>0</v>
      </c>
      <c r="K198" s="30"/>
      <c r="L198" s="27"/>
    </row>
    <row r="199" spans="2:12" s="98" customFormat="1" ht="12.75" hidden="1" x14ac:dyDescent="0.2">
      <c r="B199" s="139" t="s">
        <v>452</v>
      </c>
      <c r="C199" s="116" t="s">
        <v>504</v>
      </c>
      <c r="D199" s="110">
        <v>0</v>
      </c>
      <c r="E199" s="117">
        <v>0</v>
      </c>
      <c r="F199" s="178">
        <v>0</v>
      </c>
      <c r="G199" s="178">
        <v>0</v>
      </c>
      <c r="H199" s="97">
        <f t="shared" si="8"/>
        <v>0</v>
      </c>
      <c r="I199" s="117">
        <v>0</v>
      </c>
      <c r="J199" s="177">
        <f t="shared" si="9"/>
        <v>0</v>
      </c>
      <c r="K199" s="30"/>
      <c r="L199" s="27"/>
    </row>
    <row r="200" spans="2:12" s="98" customFormat="1" ht="12.75" hidden="1" x14ac:dyDescent="0.2">
      <c r="B200" s="139" t="s">
        <v>223</v>
      </c>
      <c r="C200" s="116" t="s">
        <v>201</v>
      </c>
      <c r="D200" s="110">
        <v>0</v>
      </c>
      <c r="E200" s="117">
        <v>0</v>
      </c>
      <c r="F200" s="178">
        <v>0</v>
      </c>
      <c r="G200" s="178">
        <v>0</v>
      </c>
      <c r="H200" s="97">
        <f t="shared" si="8"/>
        <v>0</v>
      </c>
      <c r="I200" s="117">
        <v>0</v>
      </c>
      <c r="J200" s="177">
        <f t="shared" si="9"/>
        <v>0</v>
      </c>
      <c r="K200" s="30"/>
      <c r="L200" s="27"/>
    </row>
    <row r="201" spans="2:12" ht="12.75" x14ac:dyDescent="0.2">
      <c r="B201" s="78"/>
      <c r="C201" s="17"/>
      <c r="D201" s="17"/>
      <c r="E201" s="17"/>
      <c r="F201" s="17"/>
      <c r="G201" s="17"/>
      <c r="H201" s="17"/>
      <c r="I201" s="17"/>
      <c r="J201" s="17"/>
      <c r="K201" s="80"/>
      <c r="L201" s="80"/>
    </row>
    <row r="202" spans="2:12" ht="12.75" x14ac:dyDescent="0.2">
      <c r="B202" s="72"/>
      <c r="C202" s="21"/>
      <c r="D202" s="21">
        <f>SUM(D107:D201)</f>
        <v>0</v>
      </c>
      <c r="E202" s="21">
        <f>SUM(E107:E201)</f>
        <v>10116742.870000001</v>
      </c>
      <c r="F202" s="21">
        <v>0</v>
      </c>
      <c r="G202" s="73">
        <f>SUM(G107:G201)</f>
        <v>-8756740</v>
      </c>
      <c r="H202" s="73">
        <f>SUM(H107:H201)</f>
        <v>-8756740</v>
      </c>
      <c r="I202" s="73">
        <f>SUM(I107:I201)</f>
        <v>1360000</v>
      </c>
      <c r="J202" s="73">
        <f>SUM(J107:J201)</f>
        <v>-10116740</v>
      </c>
      <c r="K202" s="73">
        <v>-9500000</v>
      </c>
      <c r="L202" s="21"/>
    </row>
    <row r="203" spans="2:12" x14ac:dyDescent="0.2">
      <c r="B203" s="98"/>
      <c r="C203" s="98"/>
      <c r="D203" s="98"/>
      <c r="E203" s="98"/>
      <c r="F203" s="98"/>
      <c r="I203" s="98"/>
      <c r="J203" s="98"/>
    </row>
    <row r="204" spans="2:12" ht="15.75" x14ac:dyDescent="0.25">
      <c r="B204" s="237" t="s">
        <v>205</v>
      </c>
      <c r="C204" s="238"/>
      <c r="D204" s="124">
        <f t="shared" ref="D204:K204" si="10">D98+D202</f>
        <v>13846025</v>
      </c>
      <c r="E204" s="124">
        <f t="shared" si="10"/>
        <v>77764313.319999993</v>
      </c>
      <c r="F204" s="124">
        <f t="shared" si="10"/>
        <v>5192000</v>
      </c>
      <c r="G204" s="124">
        <f t="shared" si="10"/>
        <v>-7273197</v>
      </c>
      <c r="H204" s="124">
        <f t="shared" si="10"/>
        <v>-2081197</v>
      </c>
      <c r="I204" s="124">
        <f t="shared" si="10"/>
        <v>3178537.39</v>
      </c>
      <c r="J204" s="124">
        <f t="shared" si="10"/>
        <v>-5259734.3900000006</v>
      </c>
      <c r="K204" s="124">
        <f t="shared" si="10"/>
        <v>-2824457</v>
      </c>
      <c r="L204" s="217"/>
    </row>
    <row r="205" spans="2:12" x14ac:dyDescent="0.2">
      <c r="B205" s="98"/>
      <c r="C205" s="98"/>
      <c r="D205" s="98"/>
      <c r="E205" s="98"/>
      <c r="F205" s="98"/>
      <c r="I205" s="98"/>
      <c r="J205" s="98"/>
    </row>
    <row r="206" spans="2:12" x14ac:dyDescent="0.2">
      <c r="B206" s="98"/>
      <c r="C206" s="98"/>
      <c r="D206" s="98"/>
      <c r="E206" s="98"/>
      <c r="F206" s="98"/>
      <c r="I206" s="98"/>
      <c r="J206" s="98"/>
    </row>
    <row r="207" spans="2:12" x14ac:dyDescent="0.2">
      <c r="B207" s="98"/>
      <c r="C207" s="98"/>
      <c r="D207" s="98"/>
      <c r="E207" s="98"/>
      <c r="F207" s="98"/>
      <c r="I207" s="98"/>
      <c r="J207" s="98"/>
    </row>
    <row r="208" spans="2:12" x14ac:dyDescent="0.2">
      <c r="B208" s="98"/>
      <c r="C208" s="98"/>
      <c r="D208" s="98"/>
      <c r="E208" s="98"/>
      <c r="F208" s="98"/>
      <c r="I208" s="98"/>
      <c r="J208" s="98"/>
    </row>
    <row r="209" spans="2:10" x14ac:dyDescent="0.2">
      <c r="B209" s="98"/>
      <c r="C209" s="98"/>
      <c r="D209" s="98"/>
      <c r="E209" s="98"/>
      <c r="F209" s="98"/>
      <c r="I209" s="98"/>
      <c r="J209" s="98"/>
    </row>
    <row r="210" spans="2:10" x14ac:dyDescent="0.2">
      <c r="B210" s="98"/>
      <c r="C210" s="98"/>
      <c r="D210" s="98"/>
      <c r="E210" s="98"/>
      <c r="F210" s="98"/>
      <c r="I210" s="98"/>
      <c r="J210" s="98"/>
    </row>
    <row r="211" spans="2:10" x14ac:dyDescent="0.2">
      <c r="B211" s="98"/>
      <c r="C211" s="98"/>
      <c r="D211" s="98"/>
      <c r="E211" s="98"/>
      <c r="F211" s="98"/>
      <c r="I211" s="98"/>
      <c r="J211" s="98"/>
    </row>
    <row r="212" spans="2:10" x14ac:dyDescent="0.2">
      <c r="B212" s="98"/>
      <c r="C212" s="98"/>
      <c r="D212" s="98"/>
      <c r="E212" s="98"/>
      <c r="F212" s="98"/>
      <c r="I212" s="98"/>
      <c r="J212" s="98"/>
    </row>
    <row r="213" spans="2:10" x14ac:dyDescent="0.2">
      <c r="B213" s="98"/>
      <c r="C213" s="98"/>
      <c r="D213" s="98"/>
      <c r="E213" s="98"/>
      <c r="F213" s="98"/>
      <c r="I213" s="98"/>
      <c r="J213" s="98"/>
    </row>
    <row r="214" spans="2:10" x14ac:dyDescent="0.2">
      <c r="B214" s="98"/>
      <c r="C214" s="98"/>
      <c r="D214" s="98"/>
      <c r="E214" s="98"/>
      <c r="F214" s="98"/>
      <c r="I214" s="98"/>
      <c r="J214" s="98"/>
    </row>
    <row r="215" spans="2:10" x14ac:dyDescent="0.2">
      <c r="B215" s="98"/>
      <c r="C215" s="98"/>
      <c r="D215" s="98"/>
      <c r="E215" s="98"/>
      <c r="F215" s="98"/>
      <c r="I215" s="98"/>
      <c r="J215" s="98"/>
    </row>
    <row r="216" spans="2:10" x14ac:dyDescent="0.2">
      <c r="B216" s="98"/>
      <c r="C216" s="98"/>
      <c r="D216" s="98"/>
      <c r="E216" s="98"/>
      <c r="F216" s="98"/>
      <c r="I216" s="98"/>
      <c r="J216" s="98"/>
    </row>
    <row r="217" spans="2:10" x14ac:dyDescent="0.2">
      <c r="B217" s="98"/>
      <c r="C217" s="98"/>
      <c r="D217" s="98"/>
      <c r="E217" s="98"/>
      <c r="F217" s="98"/>
      <c r="I217" s="98"/>
      <c r="J217" s="98"/>
    </row>
    <row r="218" spans="2:10" x14ac:dyDescent="0.2">
      <c r="B218" s="98"/>
      <c r="C218" s="98"/>
      <c r="D218" s="98"/>
      <c r="E218" s="98"/>
      <c r="F218" s="98"/>
      <c r="I218" s="98"/>
      <c r="J218" s="98"/>
    </row>
    <row r="219" spans="2:10" x14ac:dyDescent="0.2">
      <c r="B219" s="98"/>
      <c r="C219" s="98"/>
      <c r="D219" s="98"/>
      <c r="E219" s="98"/>
      <c r="F219" s="98"/>
      <c r="I219" s="98"/>
      <c r="J219" s="98"/>
    </row>
    <row r="220" spans="2:10" x14ac:dyDescent="0.2">
      <c r="B220" s="98"/>
      <c r="C220" s="98"/>
      <c r="D220" s="98"/>
      <c r="E220" s="98"/>
      <c r="F220" s="98"/>
      <c r="I220" s="98"/>
      <c r="J220" s="98"/>
    </row>
    <row r="221" spans="2:10" x14ac:dyDescent="0.2">
      <c r="B221" s="98"/>
      <c r="C221" s="98"/>
      <c r="D221" s="98"/>
      <c r="E221" s="98"/>
      <c r="F221" s="98"/>
      <c r="I221" s="98"/>
      <c r="J221" s="98"/>
    </row>
    <row r="222" spans="2:10" x14ac:dyDescent="0.2">
      <c r="B222" s="98"/>
      <c r="C222" s="98"/>
      <c r="D222" s="98"/>
      <c r="E222" s="98"/>
      <c r="F222" s="98"/>
      <c r="I222" s="98"/>
      <c r="J222" s="98"/>
    </row>
    <row r="223" spans="2:10" x14ac:dyDescent="0.2">
      <c r="B223" s="98"/>
      <c r="C223" s="98"/>
      <c r="D223" s="98"/>
      <c r="E223" s="98"/>
      <c r="F223" s="98"/>
      <c r="I223" s="98"/>
      <c r="J223" s="98"/>
    </row>
    <row r="224" spans="2:10" x14ac:dyDescent="0.2">
      <c r="B224" s="98"/>
      <c r="C224" s="98"/>
      <c r="D224" s="98"/>
      <c r="E224" s="98"/>
      <c r="F224" s="98"/>
      <c r="I224" s="98"/>
      <c r="J224" s="98"/>
    </row>
    <row r="225" spans="2:10" x14ac:dyDescent="0.2">
      <c r="B225" s="98"/>
      <c r="C225" s="98"/>
      <c r="D225" s="98"/>
      <c r="E225" s="98"/>
      <c r="F225" s="98"/>
      <c r="I225" s="98"/>
      <c r="J225" s="98"/>
    </row>
  </sheetData>
  <mergeCells count="1">
    <mergeCell ref="B204:C204"/>
  </mergeCells>
  <pageMargins left="0" right="0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53248/18</EnclosureFileNumber>
    <MeetingStartDate xmlns="d08b57ff-b9b7-4581-975d-98f87b579a51">2018-05-23T10:30:00+00:00</MeetingStartDate>
    <AgendaId xmlns="d08b57ff-b9b7-4581-975d-98f87b579a51">8381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2858966</FusionId>
    <DocumentType xmlns="d08b57ff-b9b7-4581-975d-98f87b579a51"/>
    <AgendaAccessLevelName xmlns="d08b57ff-b9b7-4581-975d-98f87b579a51">Åben</AgendaAccessLevelName>
    <UNC xmlns="d08b57ff-b9b7-4581-975d-98f87b579a51">2599402</UNC>
    <MeetingDateAndTime xmlns="d08b57ff-b9b7-4581-975d-98f87b579a51">23-05-2018 fra 12:30 - 15:55</MeetingDateAndTime>
    <MeetingTitle xmlns="d08b57ff-b9b7-4581-975d-98f87b579a51">23-05-2018</MeetingTitle>
    <MeetingEndDate xmlns="d08b57ff-b9b7-4581-975d-98f87b579a51">2018-05-23T13:55:00+00:00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4EC5200D-6362-489F-93D2-4DD25673A1E4}"/>
</file>

<file path=customXml/itemProps2.xml><?xml version="1.0" encoding="utf-8"?>
<ds:datastoreItem xmlns:ds="http://schemas.openxmlformats.org/officeDocument/2006/customXml" ds:itemID="{63A8AFC3-CD8E-4C24-9A55-2FED4A9526CC}"/>
</file>

<file path=customXml/itemProps3.xml><?xml version="1.0" encoding="utf-8"?>
<ds:datastoreItem xmlns:ds="http://schemas.openxmlformats.org/officeDocument/2006/customXml" ds:itemID="{6A4F6A18-6919-4660-AE91-06EF8A3D55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 Anlæg</vt:lpstr>
      <vt:lpstr>1 Økonomi og Erhverv</vt:lpstr>
      <vt:lpstr>2 Plan og Teknik</vt:lpstr>
      <vt:lpstr>3 Børn og Læring</vt:lpstr>
      <vt:lpstr>4 Kultur og Fritid</vt:lpstr>
      <vt:lpstr>5 Social og Sundhed</vt:lpstr>
      <vt:lpstr>Bolig-erhvervs-indtægter</vt:lpstr>
      <vt:lpstr>Bolig-erhverv-udstykning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ØKE-23-05-2018 - Bilag 148.02 Anlæg pr 31032018 - Samtlige udvalg - Budgetopfølgning</dc:title>
  <dc:creator>Tajma Demirovic</dc:creator>
  <cp:lastModifiedBy>Jette Poulsen</cp:lastModifiedBy>
  <cp:lastPrinted>2018-06-27T11:06:44Z</cp:lastPrinted>
  <dcterms:created xsi:type="dcterms:W3CDTF">2015-05-07T13:39:22Z</dcterms:created>
  <dcterms:modified xsi:type="dcterms:W3CDTF">2018-07-20T06:30:06Z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